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495" windowWidth="6840" windowHeight="7635" tabRatio="941" activeTab="4"/>
  </bookViews>
  <sheets>
    <sheet name="F" sheetId="70" r:id="rId1"/>
    <sheet name="P" sheetId="116" r:id="rId2"/>
    <sheet name="C" sheetId="72" r:id="rId3"/>
    <sheet name="D" sheetId="150" r:id="rId4"/>
    <sheet name="Notes to the Financial Statemen" sheetId="117" r:id="rId5"/>
    <sheet name="R1" sheetId="74" r:id="rId6"/>
    <sheet name="R2" sheetId="75" r:id="rId7"/>
    <sheet name="R3" sheetId="76" r:id="rId8"/>
    <sheet name="R4" sheetId="77" r:id="rId9"/>
    <sheet name="E1" sheetId="78" r:id="rId10"/>
    <sheet name="E2" sheetId="79" r:id="rId11"/>
    <sheet name="E3(1)" sheetId="80" r:id="rId12"/>
    <sheet name="E3(ii)(1)" sheetId="121" r:id="rId13"/>
    <sheet name="E4(1)" sheetId="81" r:id="rId14"/>
    <sheet name="-2(iv)old" sheetId="82" state="hidden" r:id="rId15"/>
    <sheet name="E5" sheetId="83" r:id="rId16"/>
    <sheet name="E6(1)" sheetId="84" r:id="rId17"/>
    <sheet name="G1" sheetId="85" r:id="rId18"/>
    <sheet name="G2" sheetId="86" r:id="rId19"/>
    <sheet name="G3" sheetId="87" r:id="rId20"/>
    <sheet name="G4" sheetId="124" r:id="rId21"/>
    <sheet name="G5" sheetId="151" r:id="rId22"/>
    <sheet name="G6" sheetId="122" r:id="rId23"/>
    <sheet name="G7" sheetId="123" r:id="rId24"/>
    <sheet name="Note (i)" sheetId="89" r:id="rId25"/>
    <sheet name="Note (ii) " sheetId="90" r:id="rId26"/>
    <sheet name="Note (iii)" sheetId="120" r:id="rId27"/>
    <sheet name="Note(iv)" sheetId="125" r:id="rId28"/>
    <sheet name="Note (v)" sheetId="127" r:id="rId29"/>
    <sheet name="Note(vi)" sheetId="128" r:id="rId30"/>
    <sheet name="Note (vii)" sheetId="129" r:id="rId31"/>
    <sheet name="Note (viii)" sheetId="130" r:id="rId32"/>
    <sheet name="Sheet1" sheetId="131" r:id="rId33"/>
    <sheet name="ZZ-R1R.DBF" sheetId="176" r:id="rId34"/>
    <sheet name="ZZZ-PG1.DBF" sheetId="178" r:id="rId35"/>
  </sheets>
  <definedNames>
    <definedName name="_xlnm.Print_Area" localSheetId="14">'-2(iv)old'!$A$1:$G$132</definedName>
    <definedName name="_xlnm.Print_Area" localSheetId="2">'C'!$A$1:$D$59</definedName>
    <definedName name="_xlnm.Print_Area" localSheetId="9">'E1'!$A$3:$J$27</definedName>
    <definedName name="_xlnm.Print_Area" localSheetId="10">'E2'!$A$1:$L$98</definedName>
    <definedName name="_xlnm.Print_Area" localSheetId="11">'E3(1)'!$A$1:$M$126</definedName>
    <definedName name="_xlnm.Print_Area" localSheetId="12">'E3(ii)(1)'!$A$1:$M$114</definedName>
    <definedName name="_xlnm.Print_Area" localSheetId="13">'E4(1)'!$A$1:$J$508</definedName>
    <definedName name="_xlnm.Print_Area" localSheetId="15">'E5'!$A$1:$J$104</definedName>
    <definedName name="_xlnm.Print_Area" localSheetId="16">'E6(1)'!$A$1:$M$36</definedName>
    <definedName name="_xlnm.Print_Area" localSheetId="0">F!$A$1:$J$60</definedName>
    <definedName name="_xlnm.Print_Area" localSheetId="17">'G1'!$A$1:$P$32</definedName>
    <definedName name="_xlnm.Print_Area" localSheetId="18">'G2'!$A$1:$K$22</definedName>
    <definedName name="_xlnm.Print_Area" localSheetId="19">'G3'!$A$1:$O$31</definedName>
    <definedName name="_xlnm.Print_Area" localSheetId="20">'G4'!$A$1:$AF$35</definedName>
    <definedName name="_xlnm.Print_Area" localSheetId="22">'G6'!$A$1:$I$50</definedName>
    <definedName name="_xlnm.Print_Area" localSheetId="23">'G7'!$A$1:$I$44</definedName>
    <definedName name="_xlnm.Print_Area" localSheetId="24">'Note (i)'!$A$1:$N$41</definedName>
    <definedName name="_xlnm.Print_Area" localSheetId="25">'Note (ii) '!$A$1:$L$32</definedName>
    <definedName name="_xlnm.Print_Area" localSheetId="26">'Note (iii)'!$A$1:$K$36</definedName>
    <definedName name="_xlnm.Print_Area" localSheetId="28">'Note (v)'!$A$1:$E$33</definedName>
    <definedName name="_xlnm.Print_Area" localSheetId="30">'Note (vii)'!$A$1:$F$31</definedName>
    <definedName name="_xlnm.Print_Area" localSheetId="31">'Note (viii)'!$A$1:$I$22</definedName>
    <definedName name="_xlnm.Print_Area" localSheetId="27">'Note(iv)'!$C$1:$F$32</definedName>
    <definedName name="_xlnm.Print_Area" localSheetId="29">'Note(vi)'!$B$2:$H$26</definedName>
    <definedName name="_xlnm.Print_Area" localSheetId="4">'Notes to the Financial Statemen'!$A$1:$B$29</definedName>
    <definedName name="_xlnm.Print_Area" localSheetId="1">P!$A$1:$F$57</definedName>
    <definedName name="_xlnm.Print_Area" localSheetId="5">'R1'!$A$10:$M$44</definedName>
    <definedName name="_xlnm.Print_Area" localSheetId="6">'R2'!$A$1:$I$45</definedName>
    <definedName name="_xlnm.Print_Area" localSheetId="7">'R3'!$A$1:$H$31</definedName>
    <definedName name="_xlnm.Print_Area" localSheetId="8">'R4'!$A$1:$H$30</definedName>
    <definedName name="_xlnm.Print_Area" localSheetId="32">Sheet1!$B$2:$O$34</definedName>
    <definedName name="_xlnm.Print_Area">#REF!</definedName>
    <definedName name="_xlnm.Print_Titles" localSheetId="14">'-2(iv)old'!$1:$6</definedName>
    <definedName name="_xlnm.Print_Titles" localSheetId="9">'E1'!$1:$10</definedName>
    <definedName name="_xlnm.Print_Titles" localSheetId="10">'E2'!$1:$8</definedName>
    <definedName name="_xlnm.Print_Titles" localSheetId="11">'E3(1)'!$1:$10</definedName>
    <definedName name="_xlnm.Print_Titles" localSheetId="12">'E3(ii)(1)'!$1:$7</definedName>
    <definedName name="_xlnm.Print_Titles" localSheetId="13">'E4(1)'!$1:$7</definedName>
    <definedName name="_xlnm.Print_Titles" localSheetId="18">'G2'!$1:$5</definedName>
    <definedName name="_xlnm.Print_Titles" localSheetId="5">'R1'!$1:$9</definedName>
    <definedName name="_xlnm.Print_Titles" localSheetId="32">#REF!</definedName>
    <definedName name="_xlnm.Print_Titles">#REF!</definedName>
    <definedName name="PRINT_TITLES_MI" localSheetId="14">#REF!</definedName>
    <definedName name="PRINT_TITLES_MI" localSheetId="2">#REF!</definedName>
    <definedName name="PRINT_TITLES_MI" localSheetId="11">#REF!</definedName>
    <definedName name="PRINT_TITLES_MI" localSheetId="13">#REF!</definedName>
    <definedName name="PRINT_TITLES_MI" localSheetId="15">#REF!</definedName>
    <definedName name="PRINT_TITLES_MI" localSheetId="17">#REF!</definedName>
    <definedName name="PRINT_TITLES_MI" localSheetId="18">#REF!</definedName>
    <definedName name="PRINT_TITLES_MI" localSheetId="19">#REF!</definedName>
    <definedName name="PRINT_TITLES_MI" localSheetId="24">#REF!</definedName>
    <definedName name="PRINT_TITLES_MI" localSheetId="25">#REF!</definedName>
    <definedName name="PRINT_TITLES_MI" localSheetId="26">#REF!</definedName>
    <definedName name="PRINT_TITLES_MI" localSheetId="28">#REF!</definedName>
    <definedName name="PRINT_TITLES_MI" localSheetId="30">#REF!</definedName>
    <definedName name="PRINT_TITLES_MI" localSheetId="31">#REF!</definedName>
    <definedName name="PRINT_TITLES_MI" localSheetId="27">#REF!</definedName>
    <definedName name="PRINT_TITLES_MI" localSheetId="29">#REF!</definedName>
    <definedName name="PRINT_TITLES_MI" localSheetId="1">#REF!</definedName>
    <definedName name="PRINT_TITLES_MI" localSheetId="5">#REF!</definedName>
    <definedName name="PRINT_TITLES_MI" localSheetId="7">#REF!</definedName>
    <definedName name="PRINT_TITLES_MI" localSheetId="8">#REF!</definedName>
    <definedName name="PRINT_TITLES_MI" localSheetId="32">#REF!</definedName>
    <definedName name="PRINT_TITLES_MI">#REF!</definedName>
  </definedNames>
  <calcPr calcId="144525"/>
</workbook>
</file>

<file path=xl/calcChain.xml><?xml version="1.0" encoding="utf-8"?>
<calcChain xmlns="http://schemas.openxmlformats.org/spreadsheetml/2006/main">
  <c r="C4" i="75" l="1"/>
  <c r="C53" i="81" l="1"/>
  <c r="C52" i="81"/>
  <c r="C51" i="81"/>
  <c r="C50" i="81"/>
  <c r="C49" i="81"/>
  <c r="C48" i="81"/>
  <c r="F51" i="121" l="1"/>
  <c r="F50" i="121"/>
  <c r="F49" i="121"/>
  <c r="F48" i="121"/>
  <c r="F47" i="121"/>
  <c r="F46" i="121"/>
  <c r="F44" i="121"/>
  <c r="F43" i="121"/>
  <c r="F42" i="121"/>
  <c r="F41" i="121"/>
  <c r="F40" i="121"/>
  <c r="G47" i="81" l="1"/>
  <c r="H47" i="81" s="1"/>
  <c r="G48" i="81"/>
  <c r="H48" i="81" s="1"/>
  <c r="G49" i="81"/>
  <c r="H49" i="81" s="1"/>
  <c r="G50" i="81"/>
  <c r="H50" i="81" s="1"/>
  <c r="G51" i="81"/>
  <c r="H51" i="81" s="1"/>
  <c r="G52" i="81"/>
  <c r="H52" i="81" s="1"/>
  <c r="G53" i="81"/>
  <c r="H53" i="81" s="1"/>
  <c r="G26" i="81"/>
  <c r="H26" i="81" s="1"/>
  <c r="G27" i="81"/>
  <c r="H27" i="81" s="1"/>
  <c r="G25" i="81"/>
  <c r="H25" i="81" s="1"/>
  <c r="C43" i="121"/>
  <c r="L41" i="79"/>
  <c r="L42" i="79"/>
  <c r="L43" i="79"/>
  <c r="L44" i="79"/>
  <c r="L45" i="79"/>
  <c r="L46" i="79"/>
  <c r="L40" i="79"/>
  <c r="I54" i="80"/>
  <c r="J54" i="80" s="1"/>
  <c r="I55" i="80"/>
  <c r="J55" i="80" s="1"/>
  <c r="I56" i="80"/>
  <c r="J56" i="80" s="1"/>
  <c r="I57" i="80"/>
  <c r="J57" i="80" s="1"/>
  <c r="I58" i="80"/>
  <c r="J58" i="80" s="1"/>
  <c r="I59" i="80"/>
  <c r="J59" i="80" s="1"/>
  <c r="I60" i="80"/>
  <c r="J60" i="80" s="1"/>
  <c r="F54" i="80"/>
  <c r="G54" i="80" s="1"/>
  <c r="F55" i="80"/>
  <c r="G55" i="80" s="1"/>
  <c r="F56" i="80"/>
  <c r="G56" i="80" s="1"/>
  <c r="F57" i="80"/>
  <c r="G57" i="80" s="1"/>
  <c r="F58" i="80"/>
  <c r="G58" i="80" s="1"/>
  <c r="F59" i="80"/>
  <c r="G59" i="80" s="1"/>
  <c r="F60" i="80"/>
  <c r="G60" i="80" s="1"/>
  <c r="G35" i="80"/>
  <c r="G38" i="80"/>
  <c r="G39" i="80"/>
  <c r="G40" i="80"/>
  <c r="G41" i="80"/>
  <c r="G42" i="80"/>
  <c r="G43" i="80"/>
  <c r="G44" i="80"/>
  <c r="G46" i="80"/>
  <c r="G47" i="80"/>
  <c r="G48" i="80"/>
  <c r="G49" i="80"/>
  <c r="G50" i="80"/>
  <c r="G51" i="80"/>
  <c r="G52" i="80"/>
  <c r="G53" i="80"/>
  <c r="J34" i="80"/>
  <c r="J33" i="80"/>
  <c r="J32" i="80"/>
  <c r="G33" i="80"/>
  <c r="G34" i="80"/>
  <c r="K34" i="80" s="1"/>
  <c r="L34" i="80" s="1"/>
  <c r="G32" i="80"/>
  <c r="K57" i="80" l="1"/>
  <c r="L57" i="80" s="1"/>
  <c r="K32" i="80"/>
  <c r="L32" i="80" s="1"/>
  <c r="K59" i="80"/>
  <c r="L59" i="80" s="1"/>
  <c r="K55" i="80"/>
  <c r="L55" i="80" s="1"/>
  <c r="K60" i="80"/>
  <c r="L60" i="80" s="1"/>
  <c r="K56" i="80"/>
  <c r="L56" i="80" s="1"/>
  <c r="K54" i="80"/>
  <c r="L54" i="80" s="1"/>
  <c r="K33" i="80"/>
  <c r="L33" i="80" s="1"/>
  <c r="E40" i="79"/>
  <c r="E41" i="79"/>
  <c r="E42" i="79"/>
  <c r="E43" i="79"/>
  <c r="E44" i="79"/>
  <c r="E45" i="79"/>
  <c r="E46" i="79"/>
  <c r="L21" i="79"/>
  <c r="L22" i="79"/>
  <c r="L23" i="79"/>
  <c r="E21" i="79"/>
  <c r="E22" i="79"/>
  <c r="E23" i="79"/>
  <c r="E31" i="79"/>
  <c r="H41" i="122" l="1"/>
  <c r="H21" i="122"/>
  <c r="H34" i="123"/>
  <c r="H32" i="123"/>
  <c r="D19" i="116" l="1"/>
  <c r="N15" i="87"/>
  <c r="A5" i="83" l="1"/>
  <c r="A6" i="83"/>
  <c r="AD21" i="124" l="1"/>
  <c r="AE13" i="124"/>
  <c r="AE14" i="124"/>
  <c r="AE15" i="124"/>
  <c r="AE16" i="124"/>
  <c r="AE17" i="124"/>
  <c r="AE18" i="124"/>
  <c r="AE19" i="124"/>
  <c r="AE20" i="124"/>
  <c r="AE21" i="124"/>
  <c r="D13" i="116" s="1"/>
  <c r="AE12" i="124"/>
  <c r="AD13" i="124"/>
  <c r="AD14" i="124"/>
  <c r="AD15" i="124"/>
  <c r="AD12" i="124"/>
  <c r="D21" i="124"/>
  <c r="E21" i="124"/>
  <c r="A384" i="81" l="1"/>
  <c r="A254" i="81"/>
  <c r="A124" i="81"/>
  <c r="A5" i="81"/>
  <c r="A6" i="121"/>
  <c r="A6" i="80"/>
  <c r="D16" i="87" l="1"/>
  <c r="H8" i="87" s="1"/>
  <c r="H500" i="81"/>
  <c r="H498" i="81"/>
  <c r="H496" i="81"/>
  <c r="H495" i="81"/>
  <c r="H494" i="81"/>
  <c r="H493" i="81"/>
  <c r="H492" i="81"/>
  <c r="H489" i="81"/>
  <c r="H488" i="81"/>
  <c r="H485" i="81"/>
  <c r="H484" i="81"/>
  <c r="H481" i="81"/>
  <c r="H480" i="81"/>
  <c r="H479" i="81"/>
  <c r="H476" i="81"/>
  <c r="H475" i="81"/>
  <c r="H474" i="81"/>
  <c r="H473" i="81"/>
  <c r="H472" i="81"/>
  <c r="H471" i="81"/>
  <c r="H470" i="81"/>
  <c r="H469" i="81"/>
  <c r="H468" i="81"/>
  <c r="H467" i="81"/>
  <c r="H464" i="81"/>
  <c r="H463" i="81"/>
  <c r="H462" i="81"/>
  <c r="H461" i="81"/>
  <c r="H460" i="81"/>
  <c r="H459" i="81"/>
  <c r="H458" i="81"/>
  <c r="H451" i="81"/>
  <c r="H450" i="81"/>
  <c r="H449" i="81"/>
  <c r="H448" i="81"/>
  <c r="H447" i="81"/>
  <c r="H446" i="81"/>
  <c r="H443" i="81"/>
  <c r="H442" i="81"/>
  <c r="H441" i="81"/>
  <c r="H440" i="81"/>
  <c r="H439" i="81"/>
  <c r="H438" i="81"/>
  <c r="H437" i="81"/>
  <c r="H436" i="81"/>
  <c r="H435" i="81"/>
  <c r="H432" i="81"/>
  <c r="H431" i="81"/>
  <c r="H430" i="81"/>
  <c r="H429" i="81"/>
  <c r="H428" i="81"/>
  <c r="H427" i="81"/>
  <c r="H426" i="81"/>
  <c r="H425" i="81"/>
  <c r="H424" i="81"/>
  <c r="H423" i="81"/>
  <c r="H422" i="81"/>
  <c r="H419" i="81"/>
  <c r="H418" i="81"/>
  <c r="H417" i="81"/>
  <c r="H416" i="81"/>
  <c r="H415" i="81"/>
  <c r="H414" i="81"/>
  <c r="H413" i="81"/>
  <c r="H410" i="81"/>
  <c r="H409" i="81"/>
  <c r="H408" i="81"/>
  <c r="H407" i="81"/>
  <c r="H406" i="81"/>
  <c r="H405" i="81"/>
  <c r="H404" i="81"/>
  <c r="H401" i="81"/>
  <c r="H400" i="81"/>
  <c r="H399" i="81"/>
  <c r="H396" i="81"/>
  <c r="H395" i="81"/>
  <c r="H394" i="81"/>
  <c r="H393" i="81"/>
  <c r="H370" i="81"/>
  <c r="H368" i="81"/>
  <c r="H366" i="81"/>
  <c r="H365" i="81"/>
  <c r="H364" i="81"/>
  <c r="H363" i="81"/>
  <c r="H362" i="81"/>
  <c r="H359" i="81"/>
  <c r="H358" i="81"/>
  <c r="H355" i="81"/>
  <c r="H354" i="81"/>
  <c r="H351" i="81"/>
  <c r="H350" i="81"/>
  <c r="H349" i="81"/>
  <c r="H346" i="81"/>
  <c r="H345" i="81"/>
  <c r="H344" i="81"/>
  <c r="H343" i="81"/>
  <c r="H342" i="81"/>
  <c r="H341" i="81"/>
  <c r="H340" i="81"/>
  <c r="H339" i="81"/>
  <c r="H338" i="81"/>
  <c r="H337" i="81"/>
  <c r="H334" i="81"/>
  <c r="H333" i="81"/>
  <c r="H332" i="81"/>
  <c r="H331" i="81"/>
  <c r="H330" i="81"/>
  <c r="H329" i="81"/>
  <c r="H328" i="81"/>
  <c r="H321" i="81"/>
  <c r="H320" i="81"/>
  <c r="H319" i="81"/>
  <c r="H318" i="81"/>
  <c r="H317" i="81"/>
  <c r="H316" i="81"/>
  <c r="H313" i="81"/>
  <c r="H312" i="81"/>
  <c r="H311" i="81"/>
  <c r="H310" i="81"/>
  <c r="H309" i="81"/>
  <c r="H308" i="81"/>
  <c r="H307" i="81"/>
  <c r="H306" i="81"/>
  <c r="H305" i="81"/>
  <c r="H302" i="81"/>
  <c r="H301" i="81"/>
  <c r="H300" i="81"/>
  <c r="H299" i="81"/>
  <c r="H298" i="81"/>
  <c r="H297" i="81"/>
  <c r="H296" i="81"/>
  <c r="H295" i="81"/>
  <c r="H294" i="81"/>
  <c r="H293" i="81"/>
  <c r="H292" i="81"/>
  <c r="H289" i="81"/>
  <c r="H288" i="81"/>
  <c r="H287" i="81"/>
  <c r="H286" i="81"/>
  <c r="H285" i="81"/>
  <c r="H284" i="81"/>
  <c r="H283" i="81"/>
  <c r="H280" i="81"/>
  <c r="H279" i="81"/>
  <c r="H278" i="81"/>
  <c r="H277" i="81"/>
  <c r="H276" i="81"/>
  <c r="H275" i="81"/>
  <c r="H274" i="81"/>
  <c r="H271" i="81"/>
  <c r="H270" i="81"/>
  <c r="H269" i="81"/>
  <c r="H266" i="81"/>
  <c r="H265" i="81"/>
  <c r="H264" i="81"/>
  <c r="H263" i="81"/>
  <c r="H240" i="81"/>
  <c r="H238" i="81"/>
  <c r="H236" i="81"/>
  <c r="H235" i="81"/>
  <c r="H234" i="81"/>
  <c r="H233" i="81"/>
  <c r="H232" i="81"/>
  <c r="H229" i="81"/>
  <c r="H228" i="81"/>
  <c r="H225" i="81"/>
  <c r="H224" i="81"/>
  <c r="H221" i="81"/>
  <c r="H220" i="81"/>
  <c r="H219" i="81"/>
  <c r="H216" i="81"/>
  <c r="H215" i="81"/>
  <c r="H214" i="81"/>
  <c r="H213" i="81"/>
  <c r="H212" i="81"/>
  <c r="H211" i="81"/>
  <c r="H210" i="81"/>
  <c r="H209" i="81"/>
  <c r="H208" i="81"/>
  <c r="H207" i="81"/>
  <c r="H204" i="81"/>
  <c r="H203" i="81"/>
  <c r="H202" i="81"/>
  <c r="H201" i="81"/>
  <c r="H200" i="81"/>
  <c r="H199" i="81"/>
  <c r="H198" i="81"/>
  <c r="H191" i="81"/>
  <c r="H190" i="81"/>
  <c r="H189" i="81"/>
  <c r="H188" i="81"/>
  <c r="H187" i="81"/>
  <c r="H186" i="81"/>
  <c r="H183" i="81"/>
  <c r="H182" i="81"/>
  <c r="H181" i="81"/>
  <c r="H180" i="81"/>
  <c r="H179" i="81"/>
  <c r="H178" i="81"/>
  <c r="H177" i="81"/>
  <c r="H176" i="81"/>
  <c r="H175" i="81"/>
  <c r="H172" i="81"/>
  <c r="H171" i="81"/>
  <c r="H170" i="81"/>
  <c r="H169" i="81"/>
  <c r="H168" i="81"/>
  <c r="H167" i="81"/>
  <c r="H166" i="81"/>
  <c r="H165" i="81"/>
  <c r="H164" i="81"/>
  <c r="H163" i="81"/>
  <c r="H162" i="81"/>
  <c r="H159" i="81"/>
  <c r="H158" i="81"/>
  <c r="H157" i="81"/>
  <c r="H156" i="81"/>
  <c r="H155" i="81"/>
  <c r="H154" i="81"/>
  <c r="H153" i="81"/>
  <c r="H150" i="81"/>
  <c r="H149" i="81"/>
  <c r="H148" i="81"/>
  <c r="H147" i="81"/>
  <c r="H146" i="81"/>
  <c r="H145" i="81"/>
  <c r="H144" i="81"/>
  <c r="H141" i="81"/>
  <c r="H140" i="81"/>
  <c r="H139" i="81"/>
  <c r="H136" i="81"/>
  <c r="H135" i="81"/>
  <c r="H134" i="81"/>
  <c r="H133" i="81"/>
  <c r="H111" i="81"/>
  <c r="H110" i="81"/>
  <c r="H109" i="81"/>
  <c r="H108" i="81"/>
  <c r="H107" i="81"/>
  <c r="H106" i="81"/>
  <c r="H105" i="81"/>
  <c r="H103" i="81"/>
  <c r="H102" i="81"/>
  <c r="H100" i="81"/>
  <c r="H99" i="81"/>
  <c r="H97" i="81"/>
  <c r="H96" i="81"/>
  <c r="H95" i="81"/>
  <c r="H93" i="81"/>
  <c r="H92" i="81"/>
  <c r="H91" i="81"/>
  <c r="H90" i="81"/>
  <c r="H89" i="81"/>
  <c r="H88" i="81"/>
  <c r="H87" i="81"/>
  <c r="H86" i="81"/>
  <c r="H85" i="81"/>
  <c r="H84" i="81"/>
  <c r="H82" i="81"/>
  <c r="H81" i="81"/>
  <c r="H80" i="81"/>
  <c r="H79" i="81"/>
  <c r="H78" i="81"/>
  <c r="H77" i="81"/>
  <c r="H76" i="81"/>
  <c r="H72" i="81"/>
  <c r="H71" i="81"/>
  <c r="H70" i="81"/>
  <c r="H69" i="81"/>
  <c r="H68" i="81"/>
  <c r="H66" i="81"/>
  <c r="H65" i="81"/>
  <c r="H64" i="81"/>
  <c r="H63" i="81"/>
  <c r="H62" i="81"/>
  <c r="H61" i="81"/>
  <c r="H60" i="81"/>
  <c r="H59" i="81"/>
  <c r="H58" i="81"/>
  <c r="H55" i="81"/>
  <c r="H54" i="81"/>
  <c r="H46" i="81"/>
  <c r="H45" i="81"/>
  <c r="H44" i="81"/>
  <c r="H43" i="81"/>
  <c r="H42" i="81"/>
  <c r="H41" i="81"/>
  <c r="H40" i="81"/>
  <c r="H39" i="81"/>
  <c r="H37" i="81"/>
  <c r="H36" i="81"/>
  <c r="H35" i="81"/>
  <c r="H34" i="81"/>
  <c r="H33" i="81"/>
  <c r="H32" i="81"/>
  <c r="H31" i="81"/>
  <c r="H28" i="81"/>
  <c r="H24" i="81"/>
  <c r="H23" i="81"/>
  <c r="H22" i="81"/>
  <c r="H19" i="81"/>
  <c r="H18" i="81"/>
  <c r="H17" i="81"/>
  <c r="H14" i="81"/>
  <c r="H13" i="81"/>
  <c r="H12" i="81"/>
  <c r="H11" i="81"/>
  <c r="D127" i="83"/>
  <c r="C127" i="83"/>
  <c r="D126" i="83"/>
  <c r="C126" i="83"/>
  <c r="D125" i="83"/>
  <c r="C125" i="83"/>
  <c r="D124" i="83"/>
  <c r="C124" i="83"/>
  <c r="D123" i="83"/>
  <c r="C123" i="83"/>
  <c r="D122" i="83"/>
  <c r="C122" i="83"/>
  <c r="D121" i="83"/>
  <c r="C121" i="83"/>
  <c r="D120" i="83"/>
  <c r="C120" i="83"/>
  <c r="D119" i="83"/>
  <c r="C119" i="83"/>
  <c r="D118" i="83"/>
  <c r="C118" i="83"/>
  <c r="C113" i="83"/>
  <c r="F92" i="83"/>
  <c r="E92" i="83"/>
  <c r="D92" i="83"/>
  <c r="C92" i="83"/>
  <c r="F91" i="83"/>
  <c r="E91" i="83"/>
  <c r="D91" i="83"/>
  <c r="C91" i="83"/>
  <c r="F90" i="83"/>
  <c r="E90" i="83"/>
  <c r="D90" i="83"/>
  <c r="C90" i="83"/>
  <c r="F89" i="83"/>
  <c r="E89" i="83"/>
  <c r="D89" i="83"/>
  <c r="C89" i="83"/>
  <c r="F88" i="83"/>
  <c r="E88" i="83"/>
  <c r="D88" i="83"/>
  <c r="C88" i="83"/>
  <c r="F87" i="83"/>
  <c r="E87" i="83"/>
  <c r="D87" i="83"/>
  <c r="C87" i="83"/>
  <c r="F86" i="83"/>
  <c r="E86" i="83"/>
  <c r="D86" i="83"/>
  <c r="C86" i="83"/>
  <c r="F85" i="83"/>
  <c r="E85" i="83"/>
  <c r="D85" i="83"/>
  <c r="C85" i="83"/>
  <c r="F84" i="83"/>
  <c r="E84" i="83"/>
  <c r="D84" i="83"/>
  <c r="C84" i="83"/>
  <c r="F83" i="83"/>
  <c r="E83" i="83"/>
  <c r="E78" i="83"/>
  <c r="D83" i="83"/>
  <c r="C83" i="83"/>
  <c r="C78" i="83"/>
  <c r="F57" i="83"/>
  <c r="E57" i="83"/>
  <c r="D57" i="83"/>
  <c r="C57" i="83"/>
  <c r="F56" i="83"/>
  <c r="E56" i="83"/>
  <c r="D56" i="83"/>
  <c r="C56" i="83"/>
  <c r="F55" i="83"/>
  <c r="E55" i="83"/>
  <c r="D55" i="83"/>
  <c r="C55" i="83"/>
  <c r="F54" i="83"/>
  <c r="E54" i="83"/>
  <c r="D54" i="83"/>
  <c r="C54" i="83"/>
  <c r="F53" i="83"/>
  <c r="E53" i="83"/>
  <c r="D53" i="83"/>
  <c r="C53" i="83"/>
  <c r="F52" i="83"/>
  <c r="E52" i="83"/>
  <c r="D52" i="83"/>
  <c r="C52" i="83"/>
  <c r="F51" i="83"/>
  <c r="E51" i="83"/>
  <c r="D51" i="83"/>
  <c r="C51" i="83"/>
  <c r="F50" i="83"/>
  <c r="E50" i="83"/>
  <c r="D50" i="83"/>
  <c r="C50" i="83"/>
  <c r="F49" i="83"/>
  <c r="E49" i="83"/>
  <c r="D49" i="83"/>
  <c r="C49" i="83"/>
  <c r="F48" i="83"/>
  <c r="E48" i="83"/>
  <c r="E43" i="83"/>
  <c r="D48" i="83"/>
  <c r="C48" i="83"/>
  <c r="C43" i="83"/>
  <c r="F22" i="83"/>
  <c r="E22" i="83"/>
  <c r="F21" i="83"/>
  <c r="E21" i="83"/>
  <c r="F20" i="83"/>
  <c r="E20" i="83"/>
  <c r="F19" i="83"/>
  <c r="E19" i="83"/>
  <c r="F18" i="83"/>
  <c r="E18" i="83"/>
  <c r="F17" i="83"/>
  <c r="E17" i="83"/>
  <c r="F16" i="83"/>
  <c r="E16" i="83"/>
  <c r="F15" i="83"/>
  <c r="E15" i="83"/>
  <c r="F14" i="83"/>
  <c r="E14" i="83"/>
  <c r="F13" i="83"/>
  <c r="E13" i="83"/>
  <c r="E8" i="83"/>
  <c r="F28" i="74"/>
  <c r="G64" i="72"/>
  <c r="G11" i="72"/>
  <c r="G63" i="72"/>
  <c r="G57" i="72"/>
  <c r="G56" i="72"/>
  <c r="G52" i="72"/>
  <c r="G51" i="72"/>
  <c r="G50" i="72"/>
  <c r="G43" i="72"/>
  <c r="G42" i="72"/>
  <c r="G38" i="72"/>
  <c r="G37" i="72"/>
  <c r="G36" i="72"/>
  <c r="G35" i="72"/>
  <c r="G29" i="72"/>
  <c r="G28" i="72"/>
  <c r="G27" i="72"/>
  <c r="G26" i="72"/>
  <c r="G25" i="72"/>
  <c r="G24" i="72"/>
  <c r="G23" i="72"/>
  <c r="G19" i="72"/>
  <c r="G18" i="72"/>
  <c r="G17" i="72"/>
  <c r="G16" i="72"/>
  <c r="G15" i="72"/>
  <c r="G14" i="72"/>
  <c r="G13" i="72"/>
  <c r="G12" i="72"/>
  <c r="B63" i="72"/>
  <c r="B57" i="72"/>
  <c r="B56" i="72"/>
  <c r="B52" i="72"/>
  <c r="B51" i="72"/>
  <c r="B50" i="72"/>
  <c r="B43" i="72"/>
  <c r="B42" i="72"/>
  <c r="B38" i="72"/>
  <c r="B37" i="72"/>
  <c r="B36" i="72"/>
  <c r="B35" i="72"/>
  <c r="B29" i="72"/>
  <c r="B28" i="72"/>
  <c r="B27" i="72"/>
  <c r="B26" i="72"/>
  <c r="B25" i="72"/>
  <c r="B24" i="72"/>
  <c r="B23" i="72"/>
  <c r="B19" i="72"/>
  <c r="B18" i="72"/>
  <c r="B17" i="72"/>
  <c r="B16" i="72"/>
  <c r="B15" i="72"/>
  <c r="B14" i="72"/>
  <c r="B13" i="72"/>
  <c r="B12" i="72"/>
  <c r="B11" i="72"/>
  <c r="D32" i="116"/>
  <c r="D31" i="116"/>
  <c r="D26" i="116"/>
  <c r="D20" i="116"/>
  <c r="D18" i="116"/>
  <c r="H11" i="72" l="1"/>
  <c r="H15" i="72"/>
  <c r="H19" i="72"/>
  <c r="H26" i="72"/>
  <c r="H35" i="72"/>
  <c r="H42" i="72"/>
  <c r="H52" i="72"/>
  <c r="H14" i="72"/>
  <c r="H18" i="72"/>
  <c r="H25" i="72"/>
  <c r="H29" i="72"/>
  <c r="H38" i="72"/>
  <c r="H51" i="72"/>
  <c r="H63" i="72"/>
  <c r="H13" i="72"/>
  <c r="H17" i="72"/>
  <c r="H24" i="72"/>
  <c r="H28" i="72"/>
  <c r="H37" i="72"/>
  <c r="H50" i="72"/>
  <c r="H57" i="72"/>
  <c r="H12" i="72"/>
  <c r="H16" i="72"/>
  <c r="H23" i="72"/>
  <c r="H27" i="72"/>
  <c r="H36" i="72"/>
  <c r="H43" i="72"/>
  <c r="H56" i="72"/>
  <c r="A46" i="70"/>
  <c r="A45" i="70"/>
  <c r="A44" i="70"/>
  <c r="A43" i="70"/>
  <c r="A40" i="70"/>
  <c r="A39" i="70"/>
  <c r="A38" i="70"/>
  <c r="A37" i="70"/>
  <c r="A36" i="70"/>
  <c r="A35" i="70"/>
  <c r="A31" i="70"/>
  <c r="A30" i="70"/>
  <c r="A29" i="70"/>
  <c r="A24" i="70"/>
  <c r="A21" i="70"/>
  <c r="A20" i="70"/>
  <c r="A19" i="70"/>
  <c r="A18" i="70"/>
  <c r="A17" i="70"/>
  <c r="A13" i="70"/>
  <c r="A12" i="70"/>
  <c r="L54" i="70"/>
  <c r="L53" i="70"/>
  <c r="L46" i="70"/>
  <c r="L45" i="70"/>
  <c r="L44" i="70"/>
  <c r="L43" i="70"/>
  <c r="L40" i="70"/>
  <c r="L39" i="70"/>
  <c r="L38" i="70"/>
  <c r="L37" i="70"/>
  <c r="L36" i="70"/>
  <c r="L35" i="70"/>
  <c r="L31" i="70"/>
  <c r="L30" i="70"/>
  <c r="L29" i="70"/>
  <c r="L24" i="70"/>
  <c r="L21" i="70"/>
  <c r="L20" i="70"/>
  <c r="L19" i="70"/>
  <c r="L18" i="70"/>
  <c r="L17" i="70"/>
  <c r="L13" i="70"/>
  <c r="L12" i="70"/>
  <c r="G53" i="70"/>
  <c r="G46" i="70"/>
  <c r="G45" i="70"/>
  <c r="G44" i="70"/>
  <c r="G43" i="70"/>
  <c r="G40" i="70"/>
  <c r="G39" i="70"/>
  <c r="G38" i="70"/>
  <c r="G37" i="70"/>
  <c r="G36" i="70"/>
  <c r="G35" i="70"/>
  <c r="G30" i="70"/>
  <c r="G31" i="70"/>
  <c r="G29" i="70"/>
  <c r="G24" i="70"/>
  <c r="G21" i="70"/>
  <c r="G20" i="70"/>
  <c r="G19" i="70"/>
  <c r="G18" i="70"/>
  <c r="G17" i="70"/>
  <c r="G13" i="70"/>
  <c r="G12" i="70"/>
  <c r="A14" i="70" l="1"/>
  <c r="M18" i="70"/>
  <c r="M24" i="70"/>
  <c r="M35" i="70"/>
  <c r="M39" i="70"/>
  <c r="M45" i="70"/>
  <c r="M17" i="70"/>
  <c r="M21" i="70"/>
  <c r="M30" i="70"/>
  <c r="M38" i="70"/>
  <c r="M44" i="70"/>
  <c r="M13" i="70"/>
  <c r="A22" i="70"/>
  <c r="A32" i="70"/>
  <c r="A47" i="70"/>
  <c r="M20" i="70"/>
  <c r="M37" i="70"/>
  <c r="M43" i="70"/>
  <c r="M53" i="70"/>
  <c r="A41" i="70"/>
  <c r="M12" i="70"/>
  <c r="M19" i="70"/>
  <c r="M29" i="70"/>
  <c r="M36" i="70"/>
  <c r="M40" i="70"/>
  <c r="M46" i="70"/>
  <c r="M31" i="70"/>
  <c r="A23" i="70" l="1"/>
  <c r="A25" i="70" s="1"/>
  <c r="A49" i="70"/>
  <c r="A51" i="70" l="1"/>
  <c r="B26" i="151"/>
  <c r="B24" i="151"/>
  <c r="B22" i="151"/>
  <c r="B20" i="151"/>
  <c r="B18" i="151"/>
  <c r="B16" i="151"/>
  <c r="B12" i="151"/>
  <c r="B10" i="151"/>
  <c r="B8" i="151"/>
  <c r="B6" i="151"/>
  <c r="K57" i="87"/>
  <c r="I57" i="87"/>
  <c r="N56" i="87"/>
  <c r="J56" i="87"/>
  <c r="H56" i="87"/>
  <c r="G56" i="87"/>
  <c r="N55" i="87"/>
  <c r="J55" i="87"/>
  <c r="H55" i="87"/>
  <c r="G55" i="87"/>
  <c r="A55" i="87"/>
  <c r="K52" i="87"/>
  <c r="I52" i="87"/>
  <c r="N51" i="87"/>
  <c r="J51" i="87"/>
  <c r="H51" i="87"/>
  <c r="G51" i="87"/>
  <c r="J50" i="87"/>
  <c r="N50" i="87"/>
  <c r="H50" i="87"/>
  <c r="G50" i="87"/>
  <c r="A50" i="87"/>
  <c r="M10" i="87"/>
  <c r="L10" i="87"/>
  <c r="J10" i="87"/>
  <c r="I10" i="87"/>
  <c r="M9" i="87"/>
  <c r="L9" i="87"/>
  <c r="J9" i="87"/>
  <c r="I9" i="87"/>
  <c r="D20" i="87"/>
  <c r="H10" i="87" s="1"/>
  <c r="N20" i="87"/>
  <c r="J20" i="87"/>
  <c r="H20" i="87"/>
  <c r="G20" i="87"/>
  <c r="E20" i="87" s="1"/>
  <c r="N19" i="87"/>
  <c r="J19" i="87"/>
  <c r="H19" i="87"/>
  <c r="G19" i="87"/>
  <c r="E19" i="87" s="1"/>
  <c r="D19" i="87"/>
  <c r="H9" i="87" s="1"/>
  <c r="H57" i="87" l="1"/>
  <c r="L20" i="87"/>
  <c r="Q20" i="87" s="1"/>
  <c r="L55" i="87"/>
  <c r="L19" i="87"/>
  <c r="Q19" i="87" s="1"/>
  <c r="G57" i="87"/>
  <c r="J52" i="87"/>
  <c r="H52" i="87"/>
  <c r="J57" i="87"/>
  <c r="L50" i="87"/>
  <c r="N53" i="87" s="1"/>
  <c r="G52" i="87"/>
  <c r="N58" i="87"/>
  <c r="L56" i="87"/>
  <c r="L51" i="87"/>
  <c r="N46" i="87"/>
  <c r="N45" i="87"/>
  <c r="K46" i="87"/>
  <c r="K45" i="87"/>
  <c r="J46" i="87"/>
  <c r="J45" i="87"/>
  <c r="I46" i="87"/>
  <c r="I45" i="87"/>
  <c r="H46" i="87"/>
  <c r="H45" i="87"/>
  <c r="G46" i="87"/>
  <c r="G45" i="87"/>
  <c r="A45" i="87"/>
  <c r="G40" i="87"/>
  <c r="J41" i="87"/>
  <c r="N41" i="87"/>
  <c r="N40" i="87"/>
  <c r="K41" i="87"/>
  <c r="K40" i="87"/>
  <c r="J40" i="87"/>
  <c r="G41" i="87"/>
  <c r="G16" i="87"/>
  <c r="E16" i="87" s="1"/>
  <c r="G15" i="87"/>
  <c r="F11" i="86"/>
  <c r="D11" i="86" s="1"/>
  <c r="F9" i="86"/>
  <c r="D9" i="86" s="1"/>
  <c r="F7" i="86"/>
  <c r="D7" i="86" s="1"/>
  <c r="I41" i="87"/>
  <c r="I40" i="87"/>
  <c r="H41" i="87"/>
  <c r="H40" i="87"/>
  <c r="A40" i="87"/>
  <c r="L8" i="87"/>
  <c r="J8" i="87"/>
  <c r="I8" i="87"/>
  <c r="L7" i="87"/>
  <c r="J7" i="87"/>
  <c r="I7" i="87"/>
  <c r="N16" i="87"/>
  <c r="K16" i="87"/>
  <c r="J16" i="87"/>
  <c r="I16" i="87"/>
  <c r="H16" i="87"/>
  <c r="K15" i="87"/>
  <c r="J15" i="87"/>
  <c r="I15" i="87"/>
  <c r="H15" i="87"/>
  <c r="D15" i="87"/>
  <c r="H7" i="87" s="1"/>
  <c r="B4" i="87"/>
  <c r="J9" i="86"/>
  <c r="J7" i="86"/>
  <c r="H33" i="86"/>
  <c r="H32" i="86"/>
  <c r="G37" i="86"/>
  <c r="J38" i="86"/>
  <c r="J37" i="86"/>
  <c r="H38" i="86"/>
  <c r="H37" i="86"/>
  <c r="G38" i="86"/>
  <c r="F38" i="86"/>
  <c r="F37" i="86"/>
  <c r="A37" i="86"/>
  <c r="J33" i="86"/>
  <c r="J32" i="86"/>
  <c r="G33" i="86"/>
  <c r="G32" i="86"/>
  <c r="F33" i="86"/>
  <c r="F32" i="86"/>
  <c r="A32" i="86"/>
  <c r="J28" i="86"/>
  <c r="J27" i="86"/>
  <c r="H28" i="86"/>
  <c r="H27" i="86"/>
  <c r="G28" i="86"/>
  <c r="G27" i="86"/>
  <c r="F28" i="86"/>
  <c r="F27" i="86"/>
  <c r="A27" i="86"/>
  <c r="L57" i="87" l="1"/>
  <c r="K42" i="87"/>
  <c r="L52" i="87"/>
  <c r="F39" i="86"/>
  <c r="I42" i="87"/>
  <c r="L15" i="87"/>
  <c r="Q15" i="87" s="1"/>
  <c r="I27" i="86"/>
  <c r="J30" i="86" s="1"/>
  <c r="H42" i="87"/>
  <c r="L40" i="87"/>
  <c r="N43" i="87" s="1"/>
  <c r="E15" i="87"/>
  <c r="L16" i="87"/>
  <c r="Q16" i="87" s="1"/>
  <c r="J42" i="87"/>
  <c r="K47" i="87"/>
  <c r="J47" i="87"/>
  <c r="I47" i="87"/>
  <c r="L45" i="87"/>
  <c r="N48" i="87" s="1"/>
  <c r="H47" i="87"/>
  <c r="G47" i="87"/>
  <c r="L46" i="87"/>
  <c r="G42" i="87"/>
  <c r="L41" i="87"/>
  <c r="J39" i="86"/>
  <c r="G34" i="86"/>
  <c r="F34" i="86"/>
  <c r="J34" i="86"/>
  <c r="I28" i="86"/>
  <c r="H39" i="86"/>
  <c r="F29" i="86"/>
  <c r="H29" i="86"/>
  <c r="J29" i="86"/>
  <c r="I33" i="86"/>
  <c r="I38" i="86"/>
  <c r="G29" i="86"/>
  <c r="G39" i="86"/>
  <c r="H34" i="86"/>
  <c r="I32" i="86"/>
  <c r="J35" i="86" s="1"/>
  <c r="I37" i="86"/>
  <c r="J40" i="86" s="1"/>
  <c r="L42" i="87" l="1"/>
  <c r="I29" i="86"/>
  <c r="L47" i="87"/>
  <c r="I34" i="86"/>
  <c r="I39" i="86"/>
  <c r="J11" i="86" l="1"/>
  <c r="H11" i="86"/>
  <c r="H9" i="86"/>
  <c r="H7" i="86"/>
  <c r="G11" i="86"/>
  <c r="G9" i="86"/>
  <c r="G7" i="86"/>
  <c r="C11" i="86"/>
  <c r="C9" i="86"/>
  <c r="C7" i="86"/>
  <c r="B3" i="86"/>
  <c r="G11" i="85"/>
  <c r="M42" i="85"/>
  <c r="L42" i="85"/>
  <c r="O41" i="85"/>
  <c r="O40" i="85"/>
  <c r="J41" i="85"/>
  <c r="J40" i="85"/>
  <c r="I41" i="85"/>
  <c r="I40" i="85"/>
  <c r="G40" i="85"/>
  <c r="G41" i="85"/>
  <c r="F41" i="85"/>
  <c r="F40" i="85"/>
  <c r="E41" i="85"/>
  <c r="E40" i="85"/>
  <c r="O11" i="85"/>
  <c r="I42" i="85" l="1"/>
  <c r="I7" i="86"/>
  <c r="M7" i="86" s="1"/>
  <c r="I11" i="86"/>
  <c r="M11" i="86" s="1"/>
  <c r="G42" i="85"/>
  <c r="I9" i="86"/>
  <c r="M9" i="86" s="1"/>
  <c r="J42" i="85"/>
  <c r="F42" i="85"/>
  <c r="H40" i="85"/>
  <c r="K40" i="85"/>
  <c r="H41" i="85"/>
  <c r="K41" i="85"/>
  <c r="J11" i="85"/>
  <c r="I11" i="85"/>
  <c r="F11" i="85"/>
  <c r="E11" i="85"/>
  <c r="C11" i="85" s="1"/>
  <c r="B11" i="85"/>
  <c r="B5" i="85"/>
  <c r="J24" i="84"/>
  <c r="I24" i="84"/>
  <c r="J23" i="84"/>
  <c r="I23" i="84"/>
  <c r="J22" i="84"/>
  <c r="I22" i="84"/>
  <c r="J21" i="84"/>
  <c r="I21" i="84"/>
  <c r="J20" i="84"/>
  <c r="I20" i="84"/>
  <c r="J19" i="84"/>
  <c r="I19" i="84"/>
  <c r="J18" i="84"/>
  <c r="I18" i="84"/>
  <c r="J17" i="84"/>
  <c r="I17" i="84"/>
  <c r="J16" i="84"/>
  <c r="I16" i="84"/>
  <c r="J15" i="84"/>
  <c r="I15" i="84"/>
  <c r="H24" i="84"/>
  <c r="G24" i="84"/>
  <c r="H23" i="84"/>
  <c r="G23" i="84"/>
  <c r="H22" i="84"/>
  <c r="G22" i="84"/>
  <c r="H21" i="84"/>
  <c r="G21" i="84"/>
  <c r="H20" i="84"/>
  <c r="G20" i="84"/>
  <c r="H19" i="84"/>
  <c r="G19" i="84"/>
  <c r="H18" i="84"/>
  <c r="G18" i="84"/>
  <c r="H17" i="84"/>
  <c r="G17" i="84"/>
  <c r="H16" i="84"/>
  <c r="G16" i="84"/>
  <c r="H15" i="84"/>
  <c r="G15" i="84"/>
  <c r="F24" i="84"/>
  <c r="E24" i="84"/>
  <c r="F23" i="84"/>
  <c r="E23" i="84"/>
  <c r="F22" i="84"/>
  <c r="E22" i="84"/>
  <c r="F21" i="84"/>
  <c r="E21" i="84"/>
  <c r="F20" i="84"/>
  <c r="E20" i="84"/>
  <c r="F19" i="84"/>
  <c r="E19" i="84"/>
  <c r="F18" i="84"/>
  <c r="E18" i="84"/>
  <c r="F17" i="84"/>
  <c r="E17" i="84"/>
  <c r="F16" i="84"/>
  <c r="E16" i="84"/>
  <c r="F15" i="84"/>
  <c r="E15" i="84"/>
  <c r="D24" i="84"/>
  <c r="C24" i="84"/>
  <c r="D23" i="84"/>
  <c r="C23" i="84"/>
  <c r="D22" i="84"/>
  <c r="C22" i="84"/>
  <c r="D21" i="84"/>
  <c r="C21" i="84"/>
  <c r="D20" i="84"/>
  <c r="C20" i="84"/>
  <c r="D19" i="84"/>
  <c r="C19" i="84"/>
  <c r="D18" i="84"/>
  <c r="C18" i="84"/>
  <c r="D17" i="84"/>
  <c r="C17" i="84"/>
  <c r="D16" i="84"/>
  <c r="C16" i="84"/>
  <c r="D15" i="84"/>
  <c r="C15" i="84"/>
  <c r="I10" i="84"/>
  <c r="G10" i="84"/>
  <c r="E10" i="84"/>
  <c r="C10" i="84"/>
  <c r="A8" i="84"/>
  <c r="A7" i="84"/>
  <c r="N40" i="85" l="1"/>
  <c r="O43" i="85" s="1"/>
  <c r="N41" i="85"/>
  <c r="H11" i="85"/>
  <c r="K11" i="85"/>
  <c r="H557" i="81"/>
  <c r="F557" i="81"/>
  <c r="E557" i="81"/>
  <c r="C557" i="81"/>
  <c r="A557" i="81"/>
  <c r="H556" i="81"/>
  <c r="F556" i="81"/>
  <c r="E556" i="81"/>
  <c r="C556" i="81"/>
  <c r="A556" i="81"/>
  <c r="H555" i="81"/>
  <c r="F555" i="81"/>
  <c r="E555" i="81"/>
  <c r="C555" i="81"/>
  <c r="A555" i="81"/>
  <c r="H554" i="81"/>
  <c r="F554" i="81"/>
  <c r="E554" i="81"/>
  <c r="C554" i="81"/>
  <c r="A554" i="81"/>
  <c r="H553" i="81"/>
  <c r="F553" i="81"/>
  <c r="E553" i="81"/>
  <c r="C553" i="81"/>
  <c r="A553" i="81"/>
  <c r="H552" i="81"/>
  <c r="F552" i="81"/>
  <c r="E552" i="81"/>
  <c r="C552" i="81"/>
  <c r="A552" i="81"/>
  <c r="H551" i="81"/>
  <c r="F551" i="81"/>
  <c r="E551" i="81"/>
  <c r="C551" i="81"/>
  <c r="A551" i="81"/>
  <c r="H550" i="81"/>
  <c r="F550" i="81"/>
  <c r="E550" i="81"/>
  <c r="C550" i="81"/>
  <c r="A550" i="81"/>
  <c r="H549" i="81"/>
  <c r="F549" i="81"/>
  <c r="E549" i="81"/>
  <c r="C549" i="81"/>
  <c r="A549" i="81"/>
  <c r="H548" i="81"/>
  <c r="F548" i="81"/>
  <c r="E548" i="81"/>
  <c r="C548" i="81"/>
  <c r="A548" i="81"/>
  <c r="H547" i="81"/>
  <c r="F547" i="81"/>
  <c r="E547" i="81"/>
  <c r="C547" i="81"/>
  <c r="A547" i="81"/>
  <c r="H546" i="81"/>
  <c r="F546" i="81"/>
  <c r="E546" i="81"/>
  <c r="C546" i="81"/>
  <c r="A546" i="81"/>
  <c r="H545" i="81"/>
  <c r="F545" i="81"/>
  <c r="E545" i="81"/>
  <c r="C545" i="81"/>
  <c r="A545" i="81"/>
  <c r="H544" i="81"/>
  <c r="F544" i="81"/>
  <c r="E544" i="81"/>
  <c r="C544" i="81"/>
  <c r="A544" i="81"/>
  <c r="H543" i="81"/>
  <c r="F543" i="81"/>
  <c r="E543" i="81"/>
  <c r="C543" i="81"/>
  <c r="A543" i="81"/>
  <c r="H542" i="81"/>
  <c r="F542" i="81"/>
  <c r="E542" i="81"/>
  <c r="C542" i="81"/>
  <c r="A542" i="81"/>
  <c r="H541" i="81"/>
  <c r="F541" i="81"/>
  <c r="E541" i="81"/>
  <c r="C541" i="81"/>
  <c r="A541" i="81"/>
  <c r="H540" i="81"/>
  <c r="F540" i="81"/>
  <c r="E540" i="81"/>
  <c r="C540" i="81"/>
  <c r="A540" i="81"/>
  <c r="H539" i="81"/>
  <c r="F539" i="81"/>
  <c r="E539" i="81"/>
  <c r="C539" i="81"/>
  <c r="A539" i="81"/>
  <c r="H538" i="81"/>
  <c r="F538" i="81"/>
  <c r="E538" i="81"/>
  <c r="C538" i="81"/>
  <c r="A538" i="81"/>
  <c r="H537" i="81"/>
  <c r="F537" i="81"/>
  <c r="E537" i="81"/>
  <c r="C537" i="81"/>
  <c r="A537" i="81"/>
  <c r="H536" i="81"/>
  <c r="F536" i="81"/>
  <c r="E536" i="81"/>
  <c r="C536" i="81"/>
  <c r="A536" i="81"/>
  <c r="H535" i="81"/>
  <c r="F535" i="81"/>
  <c r="E535" i="81"/>
  <c r="C535" i="81"/>
  <c r="A535" i="81"/>
  <c r="H534" i="81"/>
  <c r="F534" i="81"/>
  <c r="E534" i="81"/>
  <c r="C534" i="81"/>
  <c r="A534" i="81"/>
  <c r="H533" i="81"/>
  <c r="F533" i="81"/>
  <c r="E533" i="81"/>
  <c r="C533" i="81"/>
  <c r="A533" i="81"/>
  <c r="H532" i="81"/>
  <c r="F532" i="81"/>
  <c r="E532" i="81"/>
  <c r="C532" i="81"/>
  <c r="A532" i="81"/>
  <c r="H531" i="81"/>
  <c r="F531" i="81"/>
  <c r="E531" i="81"/>
  <c r="C531" i="81"/>
  <c r="A531" i="81"/>
  <c r="H530" i="81"/>
  <c r="F530" i="81"/>
  <c r="E530" i="81"/>
  <c r="C530" i="81"/>
  <c r="A530" i="81"/>
  <c r="H529" i="81"/>
  <c r="F529" i="81"/>
  <c r="E529" i="81"/>
  <c r="C529" i="81"/>
  <c r="A529" i="81"/>
  <c r="H528" i="81"/>
  <c r="F528" i="81"/>
  <c r="E528" i="81"/>
  <c r="C528" i="81"/>
  <c r="A528" i="81"/>
  <c r="H527" i="81"/>
  <c r="F527" i="81"/>
  <c r="E527" i="81"/>
  <c r="C527" i="81"/>
  <c r="A527" i="81"/>
  <c r="H526" i="81"/>
  <c r="F526" i="81"/>
  <c r="E526" i="81"/>
  <c r="C526" i="81"/>
  <c r="A526" i="81"/>
  <c r="H525" i="81"/>
  <c r="F525" i="81"/>
  <c r="E525" i="81"/>
  <c r="C525" i="81"/>
  <c r="A525" i="81"/>
  <c r="H524" i="81"/>
  <c r="F524" i="81"/>
  <c r="E524" i="81"/>
  <c r="C524" i="81"/>
  <c r="A524" i="81"/>
  <c r="H523" i="81"/>
  <c r="F523" i="81"/>
  <c r="E523" i="81"/>
  <c r="C523" i="81"/>
  <c r="A523" i="81"/>
  <c r="H522" i="81"/>
  <c r="F522" i="81"/>
  <c r="E522" i="81"/>
  <c r="C522" i="81"/>
  <c r="A522" i="81"/>
  <c r="H521" i="81"/>
  <c r="F521" i="81"/>
  <c r="E521" i="81"/>
  <c r="C521" i="81"/>
  <c r="A521" i="81"/>
  <c r="H520" i="81"/>
  <c r="F520" i="81"/>
  <c r="E520" i="81"/>
  <c r="C520" i="81"/>
  <c r="A520" i="81"/>
  <c r="H518" i="81"/>
  <c r="H519" i="81"/>
  <c r="F519" i="81"/>
  <c r="E519" i="81"/>
  <c r="C519" i="81"/>
  <c r="A519" i="81"/>
  <c r="A518" i="81"/>
  <c r="A383" i="81"/>
  <c r="A382" i="81"/>
  <c r="A253" i="81"/>
  <c r="A252" i="81"/>
  <c r="A123" i="81"/>
  <c r="A122" i="81"/>
  <c r="A4" i="81"/>
  <c r="A3" i="81"/>
  <c r="A5" i="121"/>
  <c r="A4" i="121"/>
  <c r="F500" i="81"/>
  <c r="E500" i="81"/>
  <c r="F498" i="81"/>
  <c r="E498" i="81"/>
  <c r="F496" i="81"/>
  <c r="E496" i="81"/>
  <c r="F495" i="81"/>
  <c r="E495" i="81"/>
  <c r="C495" i="81"/>
  <c r="F494" i="81"/>
  <c r="E494" i="81"/>
  <c r="C494" i="81"/>
  <c r="F493" i="81"/>
  <c r="E493" i="81"/>
  <c r="C493" i="81"/>
  <c r="F492" i="81"/>
  <c r="E492" i="81"/>
  <c r="C492" i="81"/>
  <c r="F489" i="81"/>
  <c r="E489" i="81"/>
  <c r="F488" i="81"/>
  <c r="E488" i="81"/>
  <c r="C488" i="81"/>
  <c r="F485" i="81"/>
  <c r="E485" i="81"/>
  <c r="F484" i="81"/>
  <c r="E484" i="81"/>
  <c r="C484" i="81"/>
  <c r="F481" i="81"/>
  <c r="E481" i="81"/>
  <c r="F480" i="81"/>
  <c r="E480" i="81"/>
  <c r="C480" i="81"/>
  <c r="F479" i="81"/>
  <c r="E479" i="81"/>
  <c r="C479" i="81"/>
  <c r="F476" i="81"/>
  <c r="E476" i="81"/>
  <c r="F475" i="81"/>
  <c r="E475" i="81"/>
  <c r="C475" i="81"/>
  <c r="F474" i="81"/>
  <c r="E474" i="81"/>
  <c r="C474" i="81"/>
  <c r="F473" i="81"/>
  <c r="E473" i="81"/>
  <c r="C473" i="81"/>
  <c r="F472" i="81"/>
  <c r="E472" i="81"/>
  <c r="C472" i="81"/>
  <c r="F471" i="81"/>
  <c r="E471" i="81"/>
  <c r="C471" i="81"/>
  <c r="F470" i="81"/>
  <c r="E470" i="81"/>
  <c r="C470" i="81"/>
  <c r="F469" i="81"/>
  <c r="E469" i="81"/>
  <c r="C469" i="81"/>
  <c r="F468" i="81"/>
  <c r="E468" i="81"/>
  <c r="C468" i="81"/>
  <c r="F467" i="81"/>
  <c r="E467" i="81"/>
  <c r="C467" i="81"/>
  <c r="F464" i="81"/>
  <c r="E464" i="81"/>
  <c r="F463" i="81"/>
  <c r="E463" i="81"/>
  <c r="C463" i="81"/>
  <c r="F462" i="81"/>
  <c r="E462" i="81"/>
  <c r="C462" i="81"/>
  <c r="F461" i="81"/>
  <c r="E461" i="81"/>
  <c r="C461" i="81"/>
  <c r="F460" i="81"/>
  <c r="E460" i="81"/>
  <c r="C460" i="81"/>
  <c r="F459" i="81"/>
  <c r="E459" i="81"/>
  <c r="C459" i="81"/>
  <c r="F458" i="81"/>
  <c r="E458" i="81"/>
  <c r="C458" i="81"/>
  <c r="F451" i="81"/>
  <c r="E451" i="81"/>
  <c r="C451" i="81"/>
  <c r="F449" i="81"/>
  <c r="E449" i="81"/>
  <c r="F448" i="81"/>
  <c r="E448" i="81"/>
  <c r="C448" i="81"/>
  <c r="F447" i="81"/>
  <c r="E447" i="81"/>
  <c r="C447" i="81"/>
  <c r="F446" i="81"/>
  <c r="E446" i="81"/>
  <c r="C446" i="81"/>
  <c r="F443" i="81"/>
  <c r="E443" i="81"/>
  <c r="F442" i="81"/>
  <c r="E442" i="81"/>
  <c r="C442" i="81"/>
  <c r="F441" i="81"/>
  <c r="E441" i="81"/>
  <c r="C441" i="81"/>
  <c r="F440" i="81"/>
  <c r="E440" i="81"/>
  <c r="C440" i="81"/>
  <c r="F439" i="81"/>
  <c r="E439" i="81"/>
  <c r="C439" i="81"/>
  <c r="F438" i="81"/>
  <c r="E438" i="81"/>
  <c r="C438" i="81"/>
  <c r="F437" i="81"/>
  <c r="E437" i="81"/>
  <c r="C437" i="81"/>
  <c r="F436" i="81"/>
  <c r="E436" i="81"/>
  <c r="C436" i="81"/>
  <c r="F435" i="81"/>
  <c r="E435" i="81"/>
  <c r="C435" i="81"/>
  <c r="F432" i="81"/>
  <c r="E432" i="81"/>
  <c r="F431" i="81"/>
  <c r="E431" i="81"/>
  <c r="C431" i="81"/>
  <c r="F430" i="81"/>
  <c r="E430" i="81"/>
  <c r="C430" i="81"/>
  <c r="F429" i="81"/>
  <c r="E429" i="81"/>
  <c r="C429" i="81"/>
  <c r="F428" i="81"/>
  <c r="E428" i="81"/>
  <c r="C428" i="81"/>
  <c r="F427" i="81"/>
  <c r="E427" i="81"/>
  <c r="C427" i="81"/>
  <c r="F426" i="81"/>
  <c r="E426" i="81"/>
  <c r="C426" i="81"/>
  <c r="F425" i="81"/>
  <c r="E425" i="81"/>
  <c r="C425" i="81"/>
  <c r="F424" i="81"/>
  <c r="E424" i="81"/>
  <c r="C424" i="81"/>
  <c r="F423" i="81"/>
  <c r="E423" i="81"/>
  <c r="C423" i="81"/>
  <c r="F422" i="81"/>
  <c r="E422" i="81"/>
  <c r="C422" i="81"/>
  <c r="F419" i="81"/>
  <c r="E419" i="81"/>
  <c r="F418" i="81"/>
  <c r="E418" i="81"/>
  <c r="C418" i="81"/>
  <c r="F417" i="81"/>
  <c r="E417" i="81"/>
  <c r="C417" i="81"/>
  <c r="F416" i="81"/>
  <c r="E416" i="81"/>
  <c r="C416" i="81"/>
  <c r="F415" i="81"/>
  <c r="E415" i="81"/>
  <c r="C415" i="81"/>
  <c r="F414" i="81"/>
  <c r="E414" i="81"/>
  <c r="C414" i="81"/>
  <c r="F413" i="81"/>
  <c r="E413" i="81"/>
  <c r="C413" i="81"/>
  <c r="F410" i="81"/>
  <c r="E410" i="81"/>
  <c r="F409" i="81"/>
  <c r="E409" i="81"/>
  <c r="C409" i="81"/>
  <c r="F408" i="81"/>
  <c r="E408" i="81"/>
  <c r="C408" i="81"/>
  <c r="F407" i="81"/>
  <c r="E407" i="81"/>
  <c r="C407" i="81"/>
  <c r="F406" i="81"/>
  <c r="E406" i="81"/>
  <c r="C406" i="81"/>
  <c r="F405" i="81"/>
  <c r="E405" i="81"/>
  <c r="C405" i="81"/>
  <c r="F404" i="81"/>
  <c r="E404" i="81"/>
  <c r="C404" i="81"/>
  <c r="F401" i="81"/>
  <c r="E401" i="81"/>
  <c r="F400" i="81"/>
  <c r="E400" i="81"/>
  <c r="C400" i="81"/>
  <c r="F399" i="81"/>
  <c r="E399" i="81"/>
  <c r="C399" i="81"/>
  <c r="F396" i="81"/>
  <c r="E396" i="81"/>
  <c r="F395" i="81"/>
  <c r="E395" i="81"/>
  <c r="C395" i="81"/>
  <c r="F394" i="81"/>
  <c r="E394" i="81"/>
  <c r="C394" i="81"/>
  <c r="F393" i="81"/>
  <c r="E393" i="81"/>
  <c r="C393" i="81"/>
  <c r="F370" i="81"/>
  <c r="E370" i="81"/>
  <c r="F368" i="81"/>
  <c r="E368" i="81"/>
  <c r="F366" i="81"/>
  <c r="E366" i="81"/>
  <c r="F365" i="81"/>
  <c r="E365" i="81"/>
  <c r="C365" i="81"/>
  <c r="F364" i="81"/>
  <c r="E364" i="81"/>
  <c r="C364" i="81"/>
  <c r="F363" i="81"/>
  <c r="E363" i="81"/>
  <c r="C363" i="81"/>
  <c r="F362" i="81"/>
  <c r="E362" i="81"/>
  <c r="C362" i="81"/>
  <c r="F359" i="81"/>
  <c r="E359" i="81"/>
  <c r="F358" i="81"/>
  <c r="E358" i="81"/>
  <c r="C358" i="81"/>
  <c r="F355" i="81"/>
  <c r="E355" i="81"/>
  <c r="F354" i="81"/>
  <c r="E354" i="81"/>
  <c r="C354" i="81"/>
  <c r="F351" i="81"/>
  <c r="E351" i="81"/>
  <c r="F350" i="81"/>
  <c r="E350" i="81"/>
  <c r="C350" i="81"/>
  <c r="F349" i="81"/>
  <c r="E349" i="81"/>
  <c r="C349" i="81"/>
  <c r="F346" i="81"/>
  <c r="E346" i="81"/>
  <c r="F345" i="81"/>
  <c r="E345" i="81"/>
  <c r="C345" i="81"/>
  <c r="F344" i="81"/>
  <c r="E344" i="81"/>
  <c r="C344" i="81"/>
  <c r="F343" i="81"/>
  <c r="E343" i="81"/>
  <c r="C343" i="81"/>
  <c r="F342" i="81"/>
  <c r="E342" i="81"/>
  <c r="C342" i="81"/>
  <c r="F341" i="81"/>
  <c r="E341" i="81"/>
  <c r="C341" i="81"/>
  <c r="F340" i="81"/>
  <c r="E340" i="81"/>
  <c r="C340" i="81"/>
  <c r="F339" i="81"/>
  <c r="E339" i="81"/>
  <c r="C339" i="81"/>
  <c r="F338" i="81"/>
  <c r="E338" i="81"/>
  <c r="C338" i="81"/>
  <c r="F337" i="81"/>
  <c r="E337" i="81"/>
  <c r="C337" i="81"/>
  <c r="F334" i="81"/>
  <c r="E334" i="81"/>
  <c r="F333" i="81"/>
  <c r="E333" i="81"/>
  <c r="C333" i="81"/>
  <c r="F332" i="81"/>
  <c r="E332" i="81"/>
  <c r="C332" i="81"/>
  <c r="F331" i="81"/>
  <c r="E331" i="81"/>
  <c r="C331" i="81"/>
  <c r="F330" i="81"/>
  <c r="E330" i="81"/>
  <c r="C330" i="81"/>
  <c r="F329" i="81"/>
  <c r="E329" i="81"/>
  <c r="C329" i="81"/>
  <c r="F328" i="81"/>
  <c r="E328" i="81"/>
  <c r="C328" i="81"/>
  <c r="F321" i="81"/>
  <c r="E321" i="81"/>
  <c r="C321" i="81"/>
  <c r="F319" i="81"/>
  <c r="E319" i="81"/>
  <c r="F318" i="81"/>
  <c r="E318" i="81"/>
  <c r="C318" i="81"/>
  <c r="F317" i="81"/>
  <c r="E317" i="81"/>
  <c r="C317" i="81"/>
  <c r="F316" i="81"/>
  <c r="E316" i="81"/>
  <c r="C316" i="81"/>
  <c r="F313" i="81"/>
  <c r="E313" i="81"/>
  <c r="F312" i="81"/>
  <c r="E312" i="81"/>
  <c r="C312" i="81"/>
  <c r="F311" i="81"/>
  <c r="E311" i="81"/>
  <c r="C311" i="81"/>
  <c r="F310" i="81"/>
  <c r="E310" i="81"/>
  <c r="C310" i="81"/>
  <c r="F309" i="81"/>
  <c r="E309" i="81"/>
  <c r="C309" i="81"/>
  <c r="F308" i="81"/>
  <c r="E308" i="81"/>
  <c r="C308" i="81"/>
  <c r="F307" i="81"/>
  <c r="E307" i="81"/>
  <c r="C307" i="81"/>
  <c r="F306" i="81"/>
  <c r="E306" i="81"/>
  <c r="C306" i="81"/>
  <c r="F305" i="81"/>
  <c r="E305" i="81"/>
  <c r="C305" i="81"/>
  <c r="F302" i="81"/>
  <c r="E302" i="81"/>
  <c r="F301" i="81"/>
  <c r="E301" i="81"/>
  <c r="C301" i="81"/>
  <c r="F300" i="81"/>
  <c r="E300" i="81"/>
  <c r="C300" i="81"/>
  <c r="F299" i="81"/>
  <c r="E299" i="81"/>
  <c r="C299" i="81"/>
  <c r="F298" i="81"/>
  <c r="E298" i="81"/>
  <c r="C298" i="81"/>
  <c r="F297" i="81"/>
  <c r="E297" i="81"/>
  <c r="C297" i="81"/>
  <c r="F296" i="81"/>
  <c r="E296" i="81"/>
  <c r="C296" i="81"/>
  <c r="F295" i="81"/>
  <c r="E295" i="81"/>
  <c r="C295" i="81"/>
  <c r="F294" i="81"/>
  <c r="E294" i="81"/>
  <c r="C294" i="81"/>
  <c r="F293" i="81"/>
  <c r="E293" i="81"/>
  <c r="C293" i="81"/>
  <c r="F292" i="81"/>
  <c r="E292" i="81"/>
  <c r="C292" i="81"/>
  <c r="F289" i="81"/>
  <c r="E289" i="81"/>
  <c r="F288" i="81"/>
  <c r="E288" i="81"/>
  <c r="C288" i="81"/>
  <c r="F287" i="81"/>
  <c r="E287" i="81"/>
  <c r="C287" i="81"/>
  <c r="F286" i="81"/>
  <c r="E286" i="81"/>
  <c r="C286" i="81"/>
  <c r="F285" i="81"/>
  <c r="E285" i="81"/>
  <c r="C285" i="81"/>
  <c r="F284" i="81"/>
  <c r="E284" i="81"/>
  <c r="C284" i="81"/>
  <c r="F283" i="81"/>
  <c r="E283" i="81"/>
  <c r="C283" i="81"/>
  <c r="F280" i="81"/>
  <c r="E280" i="81"/>
  <c r="F279" i="81"/>
  <c r="E279" i="81"/>
  <c r="C279" i="81"/>
  <c r="F278" i="81"/>
  <c r="E278" i="81"/>
  <c r="C278" i="81"/>
  <c r="F277" i="81"/>
  <c r="E277" i="81"/>
  <c r="C277" i="81"/>
  <c r="F276" i="81"/>
  <c r="E276" i="81"/>
  <c r="C276" i="81"/>
  <c r="F275" i="81"/>
  <c r="E275" i="81"/>
  <c r="C275" i="81"/>
  <c r="F274" i="81"/>
  <c r="E274" i="81"/>
  <c r="C274" i="81"/>
  <c r="F271" i="81"/>
  <c r="E271" i="81"/>
  <c r="F270" i="81"/>
  <c r="E270" i="81"/>
  <c r="C270" i="81"/>
  <c r="F269" i="81"/>
  <c r="E269" i="81"/>
  <c r="C269" i="81"/>
  <c r="F266" i="81"/>
  <c r="E266" i="81"/>
  <c r="F265" i="81"/>
  <c r="E265" i="81"/>
  <c r="C265" i="81"/>
  <c r="F264" i="81"/>
  <c r="E264" i="81"/>
  <c r="C264" i="81"/>
  <c r="F263" i="81"/>
  <c r="E263" i="81"/>
  <c r="C263" i="81"/>
  <c r="F240" i="81"/>
  <c r="E240" i="81"/>
  <c r="F238" i="81"/>
  <c r="E238" i="81"/>
  <c r="F236" i="81"/>
  <c r="E236" i="81"/>
  <c r="F235" i="81"/>
  <c r="E235" i="81"/>
  <c r="C235" i="81"/>
  <c r="F234" i="81"/>
  <c r="E234" i="81"/>
  <c r="C234" i="81"/>
  <c r="F233" i="81"/>
  <c r="E233" i="81"/>
  <c r="C233" i="81"/>
  <c r="F232" i="81"/>
  <c r="E232" i="81"/>
  <c r="C232" i="81"/>
  <c r="F229" i="81"/>
  <c r="E229" i="81"/>
  <c r="F228" i="81"/>
  <c r="E228" i="81"/>
  <c r="C228" i="81"/>
  <c r="F225" i="81"/>
  <c r="E225" i="81"/>
  <c r="F224" i="81"/>
  <c r="E224" i="81"/>
  <c r="C224" i="81"/>
  <c r="F221" i="81"/>
  <c r="E221" i="81"/>
  <c r="F220" i="81"/>
  <c r="E220" i="81"/>
  <c r="C220" i="81"/>
  <c r="F219" i="81"/>
  <c r="E219" i="81"/>
  <c r="C219" i="81"/>
  <c r="F216" i="81"/>
  <c r="E216" i="81"/>
  <c r="F215" i="81"/>
  <c r="E215" i="81"/>
  <c r="C215" i="81"/>
  <c r="F214" i="81"/>
  <c r="E214" i="81"/>
  <c r="C214" i="81"/>
  <c r="F213" i="81"/>
  <c r="E213" i="81"/>
  <c r="C213" i="81"/>
  <c r="F212" i="81"/>
  <c r="E212" i="81"/>
  <c r="C212" i="81"/>
  <c r="F211" i="81"/>
  <c r="E211" i="81"/>
  <c r="C211" i="81"/>
  <c r="F210" i="81"/>
  <c r="E210" i="81"/>
  <c r="C210" i="81"/>
  <c r="F209" i="81"/>
  <c r="E209" i="81"/>
  <c r="C209" i="81"/>
  <c r="F208" i="81"/>
  <c r="E208" i="81"/>
  <c r="C208" i="81"/>
  <c r="F207" i="81"/>
  <c r="E207" i="81"/>
  <c r="C207" i="81"/>
  <c r="F204" i="81"/>
  <c r="E204" i="81"/>
  <c r="F203" i="81"/>
  <c r="E203" i="81"/>
  <c r="C203" i="81"/>
  <c r="F202" i="81"/>
  <c r="E202" i="81"/>
  <c r="C202" i="81"/>
  <c r="F201" i="81"/>
  <c r="E201" i="81"/>
  <c r="C201" i="81"/>
  <c r="F200" i="81"/>
  <c r="E200" i="81"/>
  <c r="C200" i="81"/>
  <c r="F199" i="81"/>
  <c r="E199" i="81"/>
  <c r="C199" i="81"/>
  <c r="F198" i="81"/>
  <c r="E198" i="81"/>
  <c r="C198" i="81"/>
  <c r="F191" i="81"/>
  <c r="E191" i="81"/>
  <c r="C191" i="81"/>
  <c r="F189" i="81"/>
  <c r="E189" i="81"/>
  <c r="F188" i="81"/>
  <c r="E188" i="81"/>
  <c r="C188" i="81"/>
  <c r="F187" i="81"/>
  <c r="E187" i="81"/>
  <c r="C187" i="81"/>
  <c r="F186" i="81"/>
  <c r="E186" i="81"/>
  <c r="C186" i="81"/>
  <c r="F183" i="81"/>
  <c r="E183" i="81"/>
  <c r="F182" i="81"/>
  <c r="E182" i="81"/>
  <c r="C182" i="81"/>
  <c r="F181" i="81"/>
  <c r="E181" i="81"/>
  <c r="C181" i="81"/>
  <c r="F180" i="81"/>
  <c r="E180" i="81"/>
  <c r="C180" i="81"/>
  <c r="F179" i="81"/>
  <c r="E179" i="81"/>
  <c r="C179" i="81"/>
  <c r="F178" i="81"/>
  <c r="E178" i="81"/>
  <c r="C178" i="81"/>
  <c r="F177" i="81"/>
  <c r="E177" i="81"/>
  <c r="C177" i="81"/>
  <c r="F176" i="81"/>
  <c r="E176" i="81"/>
  <c r="C176" i="81"/>
  <c r="F175" i="81"/>
  <c r="E175" i="81"/>
  <c r="C175" i="81"/>
  <c r="F172" i="81"/>
  <c r="E172" i="81"/>
  <c r="F171" i="81"/>
  <c r="E171" i="81"/>
  <c r="C171" i="81"/>
  <c r="F170" i="81"/>
  <c r="E170" i="81"/>
  <c r="C170" i="81"/>
  <c r="F169" i="81"/>
  <c r="E169" i="81"/>
  <c r="C169" i="81"/>
  <c r="F168" i="81"/>
  <c r="E168" i="81"/>
  <c r="C168" i="81"/>
  <c r="F167" i="81"/>
  <c r="E167" i="81"/>
  <c r="C167" i="81"/>
  <c r="F166" i="81"/>
  <c r="E166" i="81"/>
  <c r="C166" i="81"/>
  <c r="F165" i="81"/>
  <c r="E165" i="81"/>
  <c r="C165" i="81"/>
  <c r="F164" i="81"/>
  <c r="E164" i="81"/>
  <c r="C164" i="81"/>
  <c r="F163" i="81"/>
  <c r="E163" i="81"/>
  <c r="C163" i="81"/>
  <c r="F162" i="81"/>
  <c r="E162" i="81"/>
  <c r="C162" i="81"/>
  <c r="F159" i="81"/>
  <c r="E159" i="81"/>
  <c r="F158" i="81"/>
  <c r="E158" i="81"/>
  <c r="C158" i="81"/>
  <c r="F157" i="81"/>
  <c r="E157" i="81"/>
  <c r="C157" i="81"/>
  <c r="F156" i="81"/>
  <c r="E156" i="81"/>
  <c r="C156" i="81"/>
  <c r="F155" i="81"/>
  <c r="E155" i="81"/>
  <c r="C155" i="81"/>
  <c r="F154" i="81"/>
  <c r="E154" i="81"/>
  <c r="C154" i="81"/>
  <c r="F153" i="81"/>
  <c r="E153" i="81"/>
  <c r="C153" i="81"/>
  <c r="F150" i="81"/>
  <c r="E150" i="81"/>
  <c r="F149" i="81"/>
  <c r="E149" i="81"/>
  <c r="C149" i="81"/>
  <c r="F148" i="81"/>
  <c r="E148" i="81"/>
  <c r="C148" i="81"/>
  <c r="F147" i="81"/>
  <c r="E147" i="81"/>
  <c r="C147" i="81"/>
  <c r="F146" i="81"/>
  <c r="E146" i="81"/>
  <c r="C146" i="81"/>
  <c r="F145" i="81"/>
  <c r="E145" i="81"/>
  <c r="C145" i="81"/>
  <c r="F144" i="81"/>
  <c r="E144" i="81"/>
  <c r="C144" i="81"/>
  <c r="F141" i="81"/>
  <c r="E141" i="81"/>
  <c r="F140" i="81"/>
  <c r="E140" i="81"/>
  <c r="C140" i="81"/>
  <c r="F139" i="81"/>
  <c r="E139" i="81"/>
  <c r="C139" i="81"/>
  <c r="F136" i="81"/>
  <c r="E136" i="81"/>
  <c r="F135" i="81"/>
  <c r="E135" i="81"/>
  <c r="C135" i="81"/>
  <c r="F134" i="81"/>
  <c r="E134" i="81"/>
  <c r="C134" i="81"/>
  <c r="F133" i="81"/>
  <c r="E133" i="81"/>
  <c r="C133" i="81"/>
  <c r="E111" i="81"/>
  <c r="F111" i="81"/>
  <c r="F110" i="81"/>
  <c r="F109" i="81"/>
  <c r="F108" i="81"/>
  <c r="F107" i="81"/>
  <c r="F106" i="81"/>
  <c r="F105" i="81"/>
  <c r="F103" i="81"/>
  <c r="F102" i="81"/>
  <c r="F100" i="81"/>
  <c r="F99" i="81"/>
  <c r="F97" i="81"/>
  <c r="F96" i="81"/>
  <c r="F95" i="81"/>
  <c r="F93" i="81"/>
  <c r="F92" i="81"/>
  <c r="F91" i="81"/>
  <c r="F90" i="81"/>
  <c r="F89" i="81"/>
  <c r="F88" i="81"/>
  <c r="F87" i="81"/>
  <c r="F86" i="81"/>
  <c r="F85" i="81"/>
  <c r="F84" i="81"/>
  <c r="F82" i="81"/>
  <c r="F81" i="81"/>
  <c r="F80" i="81"/>
  <c r="F79" i="81"/>
  <c r="F78" i="81"/>
  <c r="F77" i="81"/>
  <c r="F76" i="81"/>
  <c r="F72" i="81"/>
  <c r="F71" i="81"/>
  <c r="F70" i="81"/>
  <c r="F69" i="81"/>
  <c r="F68" i="81"/>
  <c r="F66" i="81"/>
  <c r="F65" i="81"/>
  <c r="F64" i="81"/>
  <c r="F63" i="81"/>
  <c r="F62" i="81"/>
  <c r="F61" i="81"/>
  <c r="F60" i="81"/>
  <c r="F59" i="81"/>
  <c r="F58" i="81"/>
  <c r="F55" i="81"/>
  <c r="F54" i="81"/>
  <c r="F46" i="81"/>
  <c r="F45" i="81"/>
  <c r="F44" i="81"/>
  <c r="F43" i="81"/>
  <c r="F42" i="81"/>
  <c r="F41" i="81"/>
  <c r="F40" i="81"/>
  <c r="F39" i="81"/>
  <c r="F37" i="81"/>
  <c r="F36" i="81"/>
  <c r="F35" i="81"/>
  <c r="F34" i="81"/>
  <c r="F33" i="81"/>
  <c r="F32" i="81"/>
  <c r="F31" i="81"/>
  <c r="F28" i="81"/>
  <c r="F24" i="81"/>
  <c r="F23" i="81"/>
  <c r="F22" i="81"/>
  <c r="F19" i="81"/>
  <c r="F18" i="81"/>
  <c r="F17" i="81"/>
  <c r="F14" i="81"/>
  <c r="F13" i="81"/>
  <c r="F12" i="81"/>
  <c r="F11" i="81"/>
  <c r="E110" i="81"/>
  <c r="E109" i="81"/>
  <c r="E108" i="81"/>
  <c r="E107" i="81"/>
  <c r="E106" i="81"/>
  <c r="E105" i="81"/>
  <c r="E103" i="81"/>
  <c r="E102" i="81"/>
  <c r="E100" i="81"/>
  <c r="E99" i="81"/>
  <c r="E97" i="81"/>
  <c r="E96" i="81"/>
  <c r="E95" i="81"/>
  <c r="E93" i="81"/>
  <c r="E92" i="81"/>
  <c r="E91" i="81"/>
  <c r="E90" i="81"/>
  <c r="E89" i="81"/>
  <c r="E88" i="81"/>
  <c r="E87" i="81"/>
  <c r="E86" i="81"/>
  <c r="E85" i="81"/>
  <c r="E84" i="81"/>
  <c r="E82" i="81"/>
  <c r="E81" i="81"/>
  <c r="E80" i="81"/>
  <c r="E79" i="81"/>
  <c r="E78" i="81"/>
  <c r="E77" i="81"/>
  <c r="E76" i="81"/>
  <c r="E72" i="81"/>
  <c r="E71" i="81"/>
  <c r="E70" i="81"/>
  <c r="E69" i="81"/>
  <c r="E68" i="81"/>
  <c r="E66" i="81"/>
  <c r="E65" i="81"/>
  <c r="E64" i="81"/>
  <c r="E63" i="81"/>
  <c r="E62" i="81"/>
  <c r="E61" i="81"/>
  <c r="E60" i="81"/>
  <c r="E59" i="81"/>
  <c r="E58" i="81"/>
  <c r="E55" i="81"/>
  <c r="E54" i="81"/>
  <c r="E46" i="81"/>
  <c r="E45" i="81"/>
  <c r="E44" i="81"/>
  <c r="E43" i="81"/>
  <c r="E42" i="81"/>
  <c r="E41" i="81"/>
  <c r="E40" i="81"/>
  <c r="E39" i="81"/>
  <c r="E37" i="81"/>
  <c r="E36" i="81"/>
  <c r="E35" i="81"/>
  <c r="E34" i="81"/>
  <c r="E33" i="81"/>
  <c r="E32" i="81"/>
  <c r="E31" i="81"/>
  <c r="E28" i="81"/>
  <c r="E24" i="81"/>
  <c r="E23" i="81"/>
  <c r="E22" i="81"/>
  <c r="E19" i="81"/>
  <c r="E18" i="81"/>
  <c r="E17" i="81"/>
  <c r="E14" i="81"/>
  <c r="E13" i="81"/>
  <c r="E12" i="81"/>
  <c r="E11" i="81"/>
  <c r="C108" i="81"/>
  <c r="C107" i="81"/>
  <c r="C106" i="81"/>
  <c r="C105" i="81"/>
  <c r="C102" i="81"/>
  <c r="C99" i="81"/>
  <c r="C96" i="81"/>
  <c r="C95" i="81"/>
  <c r="C92" i="81"/>
  <c r="C91" i="81"/>
  <c r="C90" i="81"/>
  <c r="C89" i="81"/>
  <c r="C88" i="81"/>
  <c r="C87" i="81"/>
  <c r="C86" i="81"/>
  <c r="C85" i="81"/>
  <c r="C84" i="81"/>
  <c r="C81" i="81"/>
  <c r="C80" i="81"/>
  <c r="C79" i="81"/>
  <c r="C78" i="81"/>
  <c r="C77" i="81"/>
  <c r="C76" i="81"/>
  <c r="C72" i="81"/>
  <c r="C70" i="81"/>
  <c r="C69" i="81"/>
  <c r="C68" i="81"/>
  <c r="C65" i="81"/>
  <c r="C64" i="81"/>
  <c r="C63" i="81"/>
  <c r="C62" i="81"/>
  <c r="C61" i="81"/>
  <c r="C60" i="81"/>
  <c r="C59" i="81"/>
  <c r="C58" i="81"/>
  <c r="C54" i="81"/>
  <c r="C42" i="81"/>
  <c r="C41" i="81"/>
  <c r="C40" i="81"/>
  <c r="C39" i="81"/>
  <c r="C34" i="81"/>
  <c r="C33" i="81"/>
  <c r="C32" i="81"/>
  <c r="C31" i="81"/>
  <c r="C24" i="81"/>
  <c r="C23" i="81"/>
  <c r="C22" i="81"/>
  <c r="C18" i="81"/>
  <c r="C17" i="81"/>
  <c r="C13" i="81"/>
  <c r="C12" i="81"/>
  <c r="C11" i="81"/>
  <c r="F513" i="121"/>
  <c r="O14" i="121" s="1"/>
  <c r="F552" i="121"/>
  <c r="E552" i="121"/>
  <c r="D552" i="121"/>
  <c r="C552" i="121"/>
  <c r="A552" i="121"/>
  <c r="F551" i="121"/>
  <c r="E551" i="121"/>
  <c r="D551" i="121"/>
  <c r="C551" i="121"/>
  <c r="A551" i="121"/>
  <c r="F550" i="121"/>
  <c r="E550" i="121"/>
  <c r="D550" i="121"/>
  <c r="C550" i="121"/>
  <c r="A550" i="121"/>
  <c r="F549" i="121"/>
  <c r="E549" i="121"/>
  <c r="D549" i="121"/>
  <c r="C549" i="121"/>
  <c r="A549" i="121"/>
  <c r="F548" i="121"/>
  <c r="E548" i="121"/>
  <c r="D548" i="121"/>
  <c r="C548" i="121"/>
  <c r="A548" i="121"/>
  <c r="F547" i="121"/>
  <c r="E547" i="121"/>
  <c r="D547" i="121"/>
  <c r="C547" i="121"/>
  <c r="A547" i="121"/>
  <c r="F546" i="121"/>
  <c r="E546" i="121"/>
  <c r="D546" i="121"/>
  <c r="C546" i="121"/>
  <c r="A546" i="121"/>
  <c r="F545" i="121"/>
  <c r="E545" i="121"/>
  <c r="D545" i="121"/>
  <c r="C545" i="121"/>
  <c r="A545" i="121"/>
  <c r="F544" i="121"/>
  <c r="E544" i="121"/>
  <c r="D544" i="121"/>
  <c r="C544" i="121"/>
  <c r="A544" i="121"/>
  <c r="F543" i="121"/>
  <c r="E543" i="121"/>
  <c r="D543" i="121"/>
  <c r="C543" i="121"/>
  <c r="A543" i="121"/>
  <c r="F542" i="121"/>
  <c r="E542" i="121"/>
  <c r="D542" i="121"/>
  <c r="C542" i="121"/>
  <c r="A542" i="121"/>
  <c r="F541" i="121"/>
  <c r="E541" i="121"/>
  <c r="D541" i="121"/>
  <c r="C541" i="121"/>
  <c r="A541" i="121"/>
  <c r="F540" i="121"/>
  <c r="E540" i="121"/>
  <c r="D540" i="121"/>
  <c r="C540" i="121"/>
  <c r="A540" i="121"/>
  <c r="F539" i="121"/>
  <c r="E539" i="121"/>
  <c r="D539" i="121"/>
  <c r="C539" i="121"/>
  <c r="A539" i="121"/>
  <c r="F538" i="121"/>
  <c r="E538" i="121"/>
  <c r="D538" i="121"/>
  <c r="C538" i="121"/>
  <c r="A538" i="121"/>
  <c r="F537" i="121"/>
  <c r="E537" i="121"/>
  <c r="D537" i="121"/>
  <c r="C537" i="121"/>
  <c r="A537" i="121"/>
  <c r="F536" i="121"/>
  <c r="E536" i="121"/>
  <c r="D536" i="121"/>
  <c r="C536" i="121"/>
  <c r="A536" i="121"/>
  <c r="F535" i="121"/>
  <c r="E535" i="121"/>
  <c r="D535" i="121"/>
  <c r="C535" i="121"/>
  <c r="A535" i="121"/>
  <c r="F534" i="121"/>
  <c r="E534" i="121"/>
  <c r="D534" i="121"/>
  <c r="C534" i="121"/>
  <c r="A534" i="121"/>
  <c r="F533" i="121"/>
  <c r="E533" i="121"/>
  <c r="D533" i="121"/>
  <c r="C533" i="121"/>
  <c r="A533" i="121"/>
  <c r="F532" i="121"/>
  <c r="E532" i="121"/>
  <c r="D532" i="121"/>
  <c r="C532" i="121"/>
  <c r="A532" i="121"/>
  <c r="F531" i="121"/>
  <c r="E531" i="121"/>
  <c r="D531" i="121"/>
  <c r="C531" i="121"/>
  <c r="A531" i="121"/>
  <c r="F530" i="121"/>
  <c r="E530" i="121"/>
  <c r="D530" i="121"/>
  <c r="C530" i="121"/>
  <c r="A530" i="121"/>
  <c r="F529" i="121"/>
  <c r="E529" i="121"/>
  <c r="D529" i="121"/>
  <c r="C529" i="121"/>
  <c r="A529" i="121"/>
  <c r="F528" i="121"/>
  <c r="E528" i="121"/>
  <c r="D528" i="121"/>
  <c r="C528" i="121"/>
  <c r="A528" i="121"/>
  <c r="F527" i="121"/>
  <c r="E527" i="121"/>
  <c r="D527" i="121"/>
  <c r="C527" i="121"/>
  <c r="A527" i="121"/>
  <c r="F526" i="121"/>
  <c r="E526" i="121"/>
  <c r="D526" i="121"/>
  <c r="C526" i="121"/>
  <c r="A526" i="121"/>
  <c r="F525" i="121"/>
  <c r="E525" i="121"/>
  <c r="D525" i="121"/>
  <c r="C525" i="121"/>
  <c r="A525" i="121"/>
  <c r="F524" i="121"/>
  <c r="E524" i="121"/>
  <c r="D524" i="121"/>
  <c r="C524" i="121"/>
  <c r="A524" i="121"/>
  <c r="F523" i="121"/>
  <c r="E523" i="121"/>
  <c r="D523" i="121"/>
  <c r="C523" i="121"/>
  <c r="A523" i="121"/>
  <c r="F522" i="121"/>
  <c r="E522" i="121"/>
  <c r="D522" i="121"/>
  <c r="C522" i="121"/>
  <c r="A522" i="121"/>
  <c r="F521" i="121"/>
  <c r="E521" i="121"/>
  <c r="D521" i="121"/>
  <c r="C521" i="121"/>
  <c r="A521" i="121"/>
  <c r="F520" i="121"/>
  <c r="E520" i="121"/>
  <c r="D520" i="121"/>
  <c r="C520" i="121"/>
  <c r="A520" i="121"/>
  <c r="F519" i="121"/>
  <c r="E519" i="121"/>
  <c r="D519" i="121"/>
  <c r="C519" i="121"/>
  <c r="A519" i="121"/>
  <c r="F518" i="121"/>
  <c r="E518" i="121"/>
  <c r="D518" i="121"/>
  <c r="C518" i="121"/>
  <c r="A518" i="121"/>
  <c r="F517" i="121"/>
  <c r="E517" i="121"/>
  <c r="D517" i="121"/>
  <c r="C517" i="121"/>
  <c r="A517" i="121"/>
  <c r="F516" i="121"/>
  <c r="E516" i="121"/>
  <c r="D516" i="121"/>
  <c r="C516" i="121"/>
  <c r="A516" i="121"/>
  <c r="F515" i="121"/>
  <c r="E515" i="121"/>
  <c r="D515" i="121"/>
  <c r="C515" i="121"/>
  <c r="A515" i="121"/>
  <c r="F514" i="121"/>
  <c r="E514" i="121"/>
  <c r="D514" i="121"/>
  <c r="C514" i="121"/>
  <c r="A514" i="121"/>
  <c r="A513" i="121"/>
  <c r="F109" i="121"/>
  <c r="E109" i="121"/>
  <c r="F108" i="121"/>
  <c r="E108" i="121"/>
  <c r="F106" i="121"/>
  <c r="E106" i="121"/>
  <c r="F105" i="121"/>
  <c r="E105" i="121"/>
  <c r="F104" i="121"/>
  <c r="E104" i="121"/>
  <c r="F103" i="121"/>
  <c r="E103" i="121"/>
  <c r="F102" i="121"/>
  <c r="E102" i="121"/>
  <c r="F100" i="121"/>
  <c r="E100" i="121"/>
  <c r="F99" i="121"/>
  <c r="E99" i="121"/>
  <c r="F97" i="121"/>
  <c r="E97" i="121"/>
  <c r="F96" i="121"/>
  <c r="E96" i="121"/>
  <c r="F94" i="121"/>
  <c r="E94" i="121"/>
  <c r="F93" i="121"/>
  <c r="E93" i="121"/>
  <c r="F92" i="121"/>
  <c r="E92" i="121"/>
  <c r="F90" i="121"/>
  <c r="E90" i="121"/>
  <c r="F89" i="121"/>
  <c r="E89" i="121"/>
  <c r="F88" i="121"/>
  <c r="E88" i="121"/>
  <c r="F87" i="121"/>
  <c r="E87" i="121"/>
  <c r="F86" i="121"/>
  <c r="E86" i="121"/>
  <c r="F85" i="121"/>
  <c r="E85" i="121"/>
  <c r="F84" i="121"/>
  <c r="E84" i="121"/>
  <c r="F83" i="121"/>
  <c r="E83" i="121"/>
  <c r="E82" i="121"/>
  <c r="F81" i="121"/>
  <c r="E81" i="121"/>
  <c r="F79" i="121"/>
  <c r="E79" i="121"/>
  <c r="F78" i="121"/>
  <c r="E78" i="121"/>
  <c r="F77" i="121"/>
  <c r="E77" i="121"/>
  <c r="F76" i="121"/>
  <c r="E76" i="121"/>
  <c r="F75" i="121"/>
  <c r="E75" i="121"/>
  <c r="F74" i="121"/>
  <c r="E74" i="121"/>
  <c r="E73" i="121"/>
  <c r="F69" i="121"/>
  <c r="E69" i="121"/>
  <c r="F68" i="121"/>
  <c r="E68" i="121"/>
  <c r="F67" i="121"/>
  <c r="E67" i="121"/>
  <c r="F66" i="121"/>
  <c r="E66" i="121"/>
  <c r="F65" i="121"/>
  <c r="E65" i="121"/>
  <c r="F63" i="121"/>
  <c r="E63" i="121"/>
  <c r="F62" i="121"/>
  <c r="E62" i="121"/>
  <c r="F61" i="121"/>
  <c r="E61" i="121"/>
  <c r="F60" i="121"/>
  <c r="E60" i="121"/>
  <c r="F59" i="121"/>
  <c r="E59" i="121"/>
  <c r="F58" i="121"/>
  <c r="E58" i="121"/>
  <c r="F57" i="121"/>
  <c r="E57" i="121"/>
  <c r="F56" i="121"/>
  <c r="E56" i="121"/>
  <c r="F55" i="121"/>
  <c r="E55" i="121"/>
  <c r="F52" i="121"/>
  <c r="E52" i="121"/>
  <c r="E51" i="121"/>
  <c r="E43" i="121"/>
  <c r="E42" i="121"/>
  <c r="E41" i="121"/>
  <c r="E40" i="121"/>
  <c r="F39" i="121"/>
  <c r="E39" i="121"/>
  <c r="E38" i="121"/>
  <c r="F37" i="121"/>
  <c r="E37" i="121"/>
  <c r="F35" i="121"/>
  <c r="E35" i="121"/>
  <c r="F34" i="121"/>
  <c r="E34" i="121"/>
  <c r="F33" i="121"/>
  <c r="E33" i="121"/>
  <c r="F32" i="121"/>
  <c r="E32" i="121"/>
  <c r="E31" i="121"/>
  <c r="F30" i="121"/>
  <c r="E30" i="121"/>
  <c r="E29" i="121"/>
  <c r="F27" i="121"/>
  <c r="E27" i="121"/>
  <c r="F23" i="121"/>
  <c r="E23" i="121"/>
  <c r="E22" i="121"/>
  <c r="E21" i="121"/>
  <c r="F19" i="121"/>
  <c r="E19" i="121"/>
  <c r="F18" i="121"/>
  <c r="E18" i="121"/>
  <c r="E17" i="121"/>
  <c r="F14" i="121"/>
  <c r="E14" i="121"/>
  <c r="F13" i="121"/>
  <c r="E13" i="121"/>
  <c r="E12" i="121"/>
  <c r="F11" i="121"/>
  <c r="E11" i="121"/>
  <c r="D109" i="121"/>
  <c r="D108" i="121"/>
  <c r="D106" i="121"/>
  <c r="D105" i="121"/>
  <c r="D104" i="121"/>
  <c r="D103" i="121"/>
  <c r="D102" i="121"/>
  <c r="D100" i="121"/>
  <c r="D99" i="121"/>
  <c r="D97" i="121"/>
  <c r="D96" i="121"/>
  <c r="D94" i="121"/>
  <c r="D93" i="121"/>
  <c r="D92" i="121"/>
  <c r="D90" i="121"/>
  <c r="D89" i="121"/>
  <c r="D88" i="121"/>
  <c r="D87" i="121"/>
  <c r="D86" i="121"/>
  <c r="D85" i="121"/>
  <c r="D84" i="121"/>
  <c r="D83" i="121"/>
  <c r="D82" i="121"/>
  <c r="D81" i="121"/>
  <c r="D79" i="121"/>
  <c r="D78" i="121"/>
  <c r="D77" i="121"/>
  <c r="D76" i="121"/>
  <c r="D75" i="121"/>
  <c r="D74" i="121"/>
  <c r="D73" i="121"/>
  <c r="D69" i="121"/>
  <c r="D68" i="121"/>
  <c r="D67" i="121"/>
  <c r="D66" i="121"/>
  <c r="D65" i="121"/>
  <c r="D63" i="121"/>
  <c r="D62" i="121"/>
  <c r="D61" i="121"/>
  <c r="D60" i="121"/>
  <c r="D59" i="121"/>
  <c r="D58" i="121"/>
  <c r="D57" i="121"/>
  <c r="D56" i="121"/>
  <c r="D55" i="121"/>
  <c r="D52" i="121"/>
  <c r="D51" i="121"/>
  <c r="D43" i="121"/>
  <c r="D42" i="121"/>
  <c r="D41" i="121"/>
  <c r="D40" i="121"/>
  <c r="D39" i="121"/>
  <c r="D38" i="121"/>
  <c r="D37" i="121"/>
  <c r="D35" i="121"/>
  <c r="D34" i="121"/>
  <c r="D33" i="121"/>
  <c r="D32" i="121"/>
  <c r="D31" i="121"/>
  <c r="D30" i="121"/>
  <c r="D29" i="121"/>
  <c r="D27" i="121"/>
  <c r="D23" i="121"/>
  <c r="D22" i="121"/>
  <c r="D21" i="121"/>
  <c r="D19" i="121"/>
  <c r="D18" i="121"/>
  <c r="D17" i="121"/>
  <c r="D14" i="121"/>
  <c r="D13" i="121"/>
  <c r="D12" i="121"/>
  <c r="D11" i="121"/>
  <c r="C105" i="121"/>
  <c r="C104" i="121"/>
  <c r="C103" i="121"/>
  <c r="C102" i="121"/>
  <c r="C99" i="121"/>
  <c r="C96" i="121"/>
  <c r="C93" i="121"/>
  <c r="C92" i="121"/>
  <c r="C89" i="121"/>
  <c r="C88" i="121"/>
  <c r="C87" i="121"/>
  <c r="C86" i="121"/>
  <c r="C85" i="121"/>
  <c r="C84" i="121"/>
  <c r="C83" i="121"/>
  <c r="C82" i="121"/>
  <c r="C81" i="121"/>
  <c r="C78" i="121"/>
  <c r="C77" i="121"/>
  <c r="C76" i="121"/>
  <c r="C75" i="121"/>
  <c r="C74" i="121"/>
  <c r="C73" i="121"/>
  <c r="C69" i="121"/>
  <c r="C67" i="121"/>
  <c r="C66" i="121"/>
  <c r="C65" i="121"/>
  <c r="C62" i="121"/>
  <c r="C61" i="121"/>
  <c r="C60" i="121"/>
  <c r="C59" i="121"/>
  <c r="C58" i="121"/>
  <c r="C57" i="121"/>
  <c r="C56" i="121"/>
  <c r="C55" i="121"/>
  <c r="C51" i="121"/>
  <c r="C42" i="121"/>
  <c r="C41" i="121"/>
  <c r="C40" i="121"/>
  <c r="C39" i="121"/>
  <c r="C38" i="121"/>
  <c r="C37" i="121"/>
  <c r="C34" i="121"/>
  <c r="C33" i="121"/>
  <c r="C32" i="121"/>
  <c r="C31" i="121"/>
  <c r="C30" i="121"/>
  <c r="C29" i="121"/>
  <c r="C23" i="121"/>
  <c r="C22" i="121"/>
  <c r="C21" i="121"/>
  <c r="C18" i="121"/>
  <c r="C17" i="121"/>
  <c r="C13" i="121"/>
  <c r="C12" i="121"/>
  <c r="C11" i="121"/>
  <c r="L129" i="80"/>
  <c r="N42" i="85" l="1"/>
  <c r="N11" i="85"/>
  <c r="R11" i="85" s="1"/>
  <c r="G530" i="81"/>
  <c r="G532" i="81"/>
  <c r="G534" i="81"/>
  <c r="G536" i="81"/>
  <c r="G540" i="81"/>
  <c r="G542" i="81"/>
  <c r="G544" i="81"/>
  <c r="G519" i="81"/>
  <c r="G520" i="81"/>
  <c r="G552" i="81"/>
  <c r="G521" i="81"/>
  <c r="G529" i="81"/>
  <c r="G533" i="81"/>
  <c r="G537" i="81"/>
  <c r="G541" i="81"/>
  <c r="G479" i="81"/>
  <c r="G484" i="81"/>
  <c r="G498" i="81"/>
  <c r="G528" i="81"/>
  <c r="G524" i="81"/>
  <c r="G556" i="81"/>
  <c r="G525" i="81"/>
  <c r="G546" i="81"/>
  <c r="G548" i="81"/>
  <c r="G550" i="81"/>
  <c r="G553" i="81"/>
  <c r="G557" i="81"/>
  <c r="G554" i="81"/>
  <c r="G538" i="81"/>
  <c r="G545" i="81"/>
  <c r="G549" i="81"/>
  <c r="G522" i="81"/>
  <c r="G527" i="81"/>
  <c r="G535" i="81"/>
  <c r="G543" i="81"/>
  <c r="G551" i="81"/>
  <c r="G523" i="81"/>
  <c r="G526" i="81"/>
  <c r="G531" i="81"/>
  <c r="G539" i="81"/>
  <c r="G547" i="81"/>
  <c r="G555" i="81"/>
  <c r="G426" i="81"/>
  <c r="G459" i="81"/>
  <c r="G308" i="81"/>
  <c r="G310" i="81"/>
  <c r="G311" i="81"/>
  <c r="G351" i="81"/>
  <c r="G354" i="81"/>
  <c r="G368" i="81"/>
  <c r="G404" i="81"/>
  <c r="G410" i="81"/>
  <c r="G414" i="81"/>
  <c r="G416" i="81"/>
  <c r="G418" i="81"/>
  <c r="G427" i="81"/>
  <c r="G429" i="81"/>
  <c r="G430" i="81"/>
  <c r="G279" i="81"/>
  <c r="G333" i="81"/>
  <c r="G393" i="81"/>
  <c r="G394" i="81"/>
  <c r="G423" i="81"/>
  <c r="G425" i="81"/>
  <c r="G432" i="81"/>
  <c r="G436" i="81"/>
  <c r="G437" i="81"/>
  <c r="G441" i="81"/>
  <c r="G460" i="81"/>
  <c r="G462" i="81"/>
  <c r="G463" i="81"/>
  <c r="G485" i="81"/>
  <c r="G500" i="81"/>
  <c r="G283" i="81"/>
  <c r="G285" i="81"/>
  <c r="G446" i="81"/>
  <c r="G468" i="81"/>
  <c r="G472" i="81"/>
  <c r="G474" i="81"/>
  <c r="G492" i="81"/>
  <c r="G415" i="81"/>
  <c r="G276" i="81"/>
  <c r="G396" i="81"/>
  <c r="G400" i="81"/>
  <c r="G422" i="81"/>
  <c r="G439" i="81"/>
  <c r="G448" i="81"/>
  <c r="G458" i="81"/>
  <c r="G464" i="81"/>
  <c r="G470" i="81"/>
  <c r="G494" i="81"/>
  <c r="G264" i="81"/>
  <c r="G301" i="81"/>
  <c r="G405" i="81"/>
  <c r="G407" i="81"/>
  <c r="G408" i="81"/>
  <c r="G449" i="81"/>
  <c r="G292" i="81"/>
  <c r="G298" i="81"/>
  <c r="G300" i="81"/>
  <c r="G349" i="81"/>
  <c r="G395" i="81"/>
  <c r="G409" i="81"/>
  <c r="G428" i="81"/>
  <c r="G435" i="81"/>
  <c r="G461" i="81"/>
  <c r="G475" i="81"/>
  <c r="G305" i="81"/>
  <c r="G307" i="81"/>
  <c r="G417" i="81"/>
  <c r="G419" i="81"/>
  <c r="G424" i="81"/>
  <c r="G442" i="81"/>
  <c r="G451" i="81"/>
  <c r="G471" i="81"/>
  <c r="G473" i="81"/>
  <c r="G476" i="81"/>
  <c r="G480" i="81"/>
  <c r="G488" i="81"/>
  <c r="G495" i="81"/>
  <c r="G278" i="81"/>
  <c r="G286" i="81"/>
  <c r="G288" i="81"/>
  <c r="G319" i="81"/>
  <c r="G331" i="81"/>
  <c r="G334" i="81"/>
  <c r="G399" i="81"/>
  <c r="G401" i="81"/>
  <c r="G406" i="81"/>
  <c r="G413" i="81"/>
  <c r="G431" i="81"/>
  <c r="G438" i="81"/>
  <c r="G440" i="81"/>
  <c r="G443" i="81"/>
  <c r="G447" i="81"/>
  <c r="G467" i="81"/>
  <c r="G469" i="81"/>
  <c r="G481" i="81"/>
  <c r="G489" i="81"/>
  <c r="G493" i="81"/>
  <c r="G496" i="81"/>
  <c r="G337" i="81"/>
  <c r="G339" i="81"/>
  <c r="G340" i="81"/>
  <c r="G345" i="81"/>
  <c r="G359" i="81"/>
  <c r="G363" i="81"/>
  <c r="G365" i="81"/>
  <c r="G221" i="81"/>
  <c r="G265" i="81"/>
  <c r="G355" i="81"/>
  <c r="G225" i="81"/>
  <c r="G269" i="81"/>
  <c r="G271" i="81"/>
  <c r="G274" i="81"/>
  <c r="G293" i="81"/>
  <c r="G295" i="81"/>
  <c r="G296" i="81"/>
  <c r="G313" i="81"/>
  <c r="G317" i="81"/>
  <c r="G318" i="81"/>
  <c r="G328" i="81"/>
  <c r="G329" i="81"/>
  <c r="G342" i="81"/>
  <c r="G344" i="81"/>
  <c r="G263" i="81"/>
  <c r="G266" i="81"/>
  <c r="G270" i="81"/>
  <c r="G275" i="81"/>
  <c r="G277" i="81"/>
  <c r="G280" i="81"/>
  <c r="G284" i="81"/>
  <c r="G287" i="81"/>
  <c r="G289" i="81"/>
  <c r="G294" i="81"/>
  <c r="G312" i="81"/>
  <c r="G321" i="81"/>
  <c r="G341" i="81"/>
  <c r="G343" i="81"/>
  <c r="G346" i="81"/>
  <c r="G350" i="81"/>
  <c r="G358" i="81"/>
  <c r="G370" i="81"/>
  <c r="G214" i="81"/>
  <c r="G216" i="81"/>
  <c r="G219" i="81"/>
  <c r="G234" i="81"/>
  <c r="G236" i="81"/>
  <c r="G297" i="81"/>
  <c r="G299" i="81"/>
  <c r="G302" i="81"/>
  <c r="G306" i="81"/>
  <c r="G309" i="81"/>
  <c r="G316" i="81"/>
  <c r="G330" i="81"/>
  <c r="G332" i="81"/>
  <c r="G338" i="81"/>
  <c r="G362" i="81"/>
  <c r="G364" i="81"/>
  <c r="G366" i="81"/>
  <c r="G141" i="81"/>
  <c r="G145" i="81"/>
  <c r="G147" i="81"/>
  <c r="G149" i="81"/>
  <c r="G177" i="81"/>
  <c r="G179" i="81"/>
  <c r="G187" i="81"/>
  <c r="G191" i="81"/>
  <c r="G201" i="81"/>
  <c r="G134" i="81"/>
  <c r="G170" i="81"/>
  <c r="G208" i="81"/>
  <c r="G186" i="81"/>
  <c r="G204" i="81"/>
  <c r="G153" i="81"/>
  <c r="G155" i="81"/>
  <c r="G157" i="81"/>
  <c r="G159" i="81"/>
  <c r="G163" i="81"/>
  <c r="G165" i="81"/>
  <c r="G167" i="81"/>
  <c r="G168" i="81"/>
  <c r="G189" i="81"/>
  <c r="G240" i="81"/>
  <c r="G199" i="81"/>
  <c r="G136" i="81"/>
  <c r="G139" i="81"/>
  <c r="G172" i="81"/>
  <c r="G175" i="81"/>
  <c r="G180" i="81"/>
  <c r="G182" i="81"/>
  <c r="G202" i="81"/>
  <c r="G209" i="81"/>
  <c r="G211" i="81"/>
  <c r="G212" i="81"/>
  <c r="G229" i="81"/>
  <c r="G232" i="81"/>
  <c r="G111" i="81"/>
  <c r="G144" i="81"/>
  <c r="G146" i="81"/>
  <c r="G148" i="81"/>
  <c r="G150" i="81"/>
  <c r="G154" i="81"/>
  <c r="G156" i="81"/>
  <c r="G158" i="81"/>
  <c r="G169" i="81"/>
  <c r="G171" i="81"/>
  <c r="G176" i="81"/>
  <c r="G178" i="81"/>
  <c r="G181" i="81"/>
  <c r="G183" i="81"/>
  <c r="G188" i="81"/>
  <c r="G213" i="81"/>
  <c r="G215" i="81"/>
  <c r="G220" i="81"/>
  <c r="G238" i="81"/>
  <c r="G133" i="81"/>
  <c r="G135" i="81"/>
  <c r="G140" i="81"/>
  <c r="G162" i="81"/>
  <c r="G164" i="81"/>
  <c r="G166" i="81"/>
  <c r="G198" i="81"/>
  <c r="G200" i="81"/>
  <c r="G203" i="81"/>
  <c r="G207" i="81"/>
  <c r="G210" i="81"/>
  <c r="G224" i="81"/>
  <c r="G228" i="81"/>
  <c r="G233" i="81"/>
  <c r="G235" i="81"/>
  <c r="G14" i="81"/>
  <c r="G36" i="81"/>
  <c r="G55" i="81"/>
  <c r="G65" i="81"/>
  <c r="G70" i="81"/>
  <c r="G81" i="81"/>
  <c r="G86" i="81"/>
  <c r="G95" i="81"/>
  <c r="G100" i="81"/>
  <c r="G106" i="81"/>
  <c r="G13" i="81"/>
  <c r="G19" i="81"/>
  <c r="G31" i="81"/>
  <c r="G35" i="81"/>
  <c r="G40" i="81"/>
  <c r="G44" i="81"/>
  <c r="G54" i="81"/>
  <c r="G60" i="81"/>
  <c r="G64" i="81"/>
  <c r="G69" i="81"/>
  <c r="G76" i="81"/>
  <c r="G80" i="81"/>
  <c r="G85" i="81"/>
  <c r="G89" i="81"/>
  <c r="G93" i="81"/>
  <c r="G99" i="81"/>
  <c r="G105" i="81"/>
  <c r="G109" i="81"/>
  <c r="G22" i="81"/>
  <c r="G32" i="81"/>
  <c r="G41" i="81"/>
  <c r="G45" i="81"/>
  <c r="G61" i="81"/>
  <c r="G77" i="81"/>
  <c r="G90" i="81"/>
  <c r="G110" i="81"/>
  <c r="G12" i="81"/>
  <c r="G18" i="81"/>
  <c r="G24" i="81"/>
  <c r="G28" i="81"/>
  <c r="G34" i="81"/>
  <c r="G39" i="81"/>
  <c r="G43" i="81"/>
  <c r="G59" i="81"/>
  <c r="G63" i="81"/>
  <c r="G68" i="81"/>
  <c r="G72" i="81"/>
  <c r="G79" i="81"/>
  <c r="G84" i="81"/>
  <c r="G88" i="81"/>
  <c r="G92" i="81"/>
  <c r="G97" i="81"/>
  <c r="G103" i="81"/>
  <c r="G108" i="81"/>
  <c r="G11" i="81"/>
  <c r="G17" i="81"/>
  <c r="G23" i="81"/>
  <c r="G33" i="81"/>
  <c r="G37" i="81"/>
  <c r="G42" i="81"/>
  <c r="G46" i="81"/>
  <c r="G58" i="81"/>
  <c r="G62" i="81"/>
  <c r="G66" i="81"/>
  <c r="G71" i="81"/>
  <c r="G78" i="81"/>
  <c r="G82" i="81"/>
  <c r="G87" i="81"/>
  <c r="G91" i="81"/>
  <c r="G96" i="81"/>
  <c r="G102" i="81"/>
  <c r="G107" i="81"/>
  <c r="M168" i="80"/>
  <c r="L168" i="80"/>
  <c r="K168" i="80"/>
  <c r="J168" i="80"/>
  <c r="I168" i="80"/>
  <c r="H168" i="80"/>
  <c r="G168" i="80"/>
  <c r="F168" i="80"/>
  <c r="E168" i="80"/>
  <c r="D168" i="80"/>
  <c r="C168" i="80"/>
  <c r="A168" i="80"/>
  <c r="M167" i="80"/>
  <c r="L167" i="80"/>
  <c r="K167" i="80"/>
  <c r="J167" i="80"/>
  <c r="I167" i="80"/>
  <c r="H167" i="80"/>
  <c r="G167" i="80"/>
  <c r="F167" i="80"/>
  <c r="E167" i="80"/>
  <c r="D167" i="80"/>
  <c r="C167" i="80"/>
  <c r="A167" i="80"/>
  <c r="M166" i="80"/>
  <c r="L166" i="80"/>
  <c r="K166" i="80"/>
  <c r="J166" i="80"/>
  <c r="I166" i="80"/>
  <c r="H166" i="80"/>
  <c r="G166" i="80"/>
  <c r="F166" i="80"/>
  <c r="E166" i="80"/>
  <c r="D166" i="80"/>
  <c r="C166" i="80"/>
  <c r="A166" i="80"/>
  <c r="M165" i="80"/>
  <c r="L165" i="80"/>
  <c r="K165" i="80"/>
  <c r="J165" i="80"/>
  <c r="I165" i="80"/>
  <c r="H165" i="80"/>
  <c r="G165" i="80"/>
  <c r="F165" i="80"/>
  <c r="E165" i="80"/>
  <c r="D165" i="80"/>
  <c r="C165" i="80"/>
  <c r="A165" i="80"/>
  <c r="M164" i="80"/>
  <c r="L164" i="80"/>
  <c r="K164" i="80"/>
  <c r="J164" i="80"/>
  <c r="I164" i="80"/>
  <c r="H164" i="80"/>
  <c r="G164" i="80"/>
  <c r="F164" i="80"/>
  <c r="E164" i="80"/>
  <c r="D164" i="80"/>
  <c r="C164" i="80"/>
  <c r="A164" i="80"/>
  <c r="M163" i="80"/>
  <c r="L163" i="80"/>
  <c r="K163" i="80"/>
  <c r="J163" i="80"/>
  <c r="I163" i="80"/>
  <c r="H163" i="80"/>
  <c r="G163" i="80"/>
  <c r="F163" i="80"/>
  <c r="E163" i="80"/>
  <c r="D163" i="80"/>
  <c r="C163" i="80"/>
  <c r="A163" i="80"/>
  <c r="M162" i="80"/>
  <c r="L162" i="80"/>
  <c r="K162" i="80"/>
  <c r="J162" i="80"/>
  <c r="I162" i="80"/>
  <c r="H162" i="80"/>
  <c r="G162" i="80"/>
  <c r="F162" i="80"/>
  <c r="E162" i="80"/>
  <c r="D162" i="80"/>
  <c r="C162" i="80"/>
  <c r="A162" i="80"/>
  <c r="M161" i="80"/>
  <c r="L161" i="80"/>
  <c r="K161" i="80"/>
  <c r="J161" i="80"/>
  <c r="I161" i="80"/>
  <c r="H161" i="80"/>
  <c r="G161" i="80"/>
  <c r="F161" i="80"/>
  <c r="E161" i="80"/>
  <c r="D161" i="80"/>
  <c r="C161" i="80"/>
  <c r="A161" i="80"/>
  <c r="M160" i="80"/>
  <c r="L160" i="80"/>
  <c r="K160" i="80"/>
  <c r="J160" i="80"/>
  <c r="I160" i="80"/>
  <c r="H160" i="80"/>
  <c r="G160" i="80"/>
  <c r="F160" i="80"/>
  <c r="E160" i="80"/>
  <c r="D160" i="80"/>
  <c r="C160" i="80"/>
  <c r="A160" i="80"/>
  <c r="M159" i="80"/>
  <c r="L159" i="80"/>
  <c r="K159" i="80"/>
  <c r="J159" i="80"/>
  <c r="I159" i="80"/>
  <c r="H159" i="80"/>
  <c r="G159" i="80"/>
  <c r="F159" i="80"/>
  <c r="E159" i="80"/>
  <c r="D159" i="80"/>
  <c r="C159" i="80"/>
  <c r="A159" i="80"/>
  <c r="M158" i="80"/>
  <c r="L158" i="80"/>
  <c r="K158" i="80"/>
  <c r="J158" i="80"/>
  <c r="I158" i="80"/>
  <c r="H158" i="80"/>
  <c r="G158" i="80"/>
  <c r="F158" i="80"/>
  <c r="E158" i="80"/>
  <c r="D158" i="80"/>
  <c r="C158" i="80"/>
  <c r="A158" i="80"/>
  <c r="M157" i="80"/>
  <c r="L157" i="80"/>
  <c r="K157" i="80"/>
  <c r="J157" i="80"/>
  <c r="I157" i="80"/>
  <c r="H157" i="80"/>
  <c r="G157" i="80"/>
  <c r="F157" i="80"/>
  <c r="E157" i="80"/>
  <c r="D157" i="80"/>
  <c r="C157" i="80"/>
  <c r="A157" i="80"/>
  <c r="M156" i="80"/>
  <c r="L156" i="80"/>
  <c r="K156" i="80"/>
  <c r="J156" i="80"/>
  <c r="I156" i="80"/>
  <c r="H156" i="80"/>
  <c r="G156" i="80"/>
  <c r="F156" i="80"/>
  <c r="E156" i="80"/>
  <c r="D156" i="80"/>
  <c r="C156" i="80"/>
  <c r="A156" i="80"/>
  <c r="M155" i="80"/>
  <c r="L155" i="80"/>
  <c r="K155" i="80"/>
  <c r="J155" i="80"/>
  <c r="I155" i="80"/>
  <c r="H155" i="80"/>
  <c r="G155" i="80"/>
  <c r="F155" i="80"/>
  <c r="E155" i="80"/>
  <c r="D155" i="80"/>
  <c r="C155" i="80"/>
  <c r="A155" i="80"/>
  <c r="M154" i="80"/>
  <c r="L154" i="80"/>
  <c r="K154" i="80"/>
  <c r="J154" i="80"/>
  <c r="I154" i="80"/>
  <c r="H154" i="80"/>
  <c r="G154" i="80"/>
  <c r="F154" i="80"/>
  <c r="E154" i="80"/>
  <c r="D154" i="80"/>
  <c r="C154" i="80"/>
  <c r="A154" i="80"/>
  <c r="M153" i="80"/>
  <c r="L153" i="80"/>
  <c r="K153" i="80"/>
  <c r="J153" i="80"/>
  <c r="I153" i="80"/>
  <c r="H153" i="80"/>
  <c r="G153" i="80"/>
  <c r="F153" i="80"/>
  <c r="E153" i="80"/>
  <c r="D153" i="80"/>
  <c r="C153" i="80"/>
  <c r="A153" i="80"/>
  <c r="M152" i="80"/>
  <c r="L152" i="80"/>
  <c r="K152" i="80"/>
  <c r="J152" i="80"/>
  <c r="I152" i="80"/>
  <c r="H152" i="80"/>
  <c r="G152" i="80"/>
  <c r="F152" i="80"/>
  <c r="E152" i="80"/>
  <c r="D152" i="80"/>
  <c r="C152" i="80"/>
  <c r="A152" i="80"/>
  <c r="M151" i="80"/>
  <c r="L151" i="80"/>
  <c r="K151" i="80"/>
  <c r="J151" i="80"/>
  <c r="I151" i="80"/>
  <c r="H151" i="80"/>
  <c r="G151" i="80"/>
  <c r="F151" i="80"/>
  <c r="E151" i="80"/>
  <c r="D151" i="80"/>
  <c r="C151" i="80"/>
  <c r="A151" i="80"/>
  <c r="M150" i="80"/>
  <c r="L150" i="80"/>
  <c r="K150" i="80"/>
  <c r="J150" i="80"/>
  <c r="I150" i="80"/>
  <c r="H150" i="80"/>
  <c r="G150" i="80"/>
  <c r="F150" i="80"/>
  <c r="E150" i="80"/>
  <c r="D150" i="80"/>
  <c r="C150" i="80"/>
  <c r="A150" i="80"/>
  <c r="M149" i="80"/>
  <c r="L149" i="80"/>
  <c r="K149" i="80"/>
  <c r="J149" i="80"/>
  <c r="I149" i="80"/>
  <c r="H149" i="80"/>
  <c r="G149" i="80"/>
  <c r="F149" i="80"/>
  <c r="E149" i="80"/>
  <c r="D149" i="80"/>
  <c r="C149" i="80"/>
  <c r="A149" i="80"/>
  <c r="M148" i="80"/>
  <c r="L148" i="80"/>
  <c r="K148" i="80"/>
  <c r="J148" i="80"/>
  <c r="I148" i="80"/>
  <c r="H148" i="80"/>
  <c r="G148" i="80"/>
  <c r="F148" i="80"/>
  <c r="E148" i="80"/>
  <c r="D148" i="80"/>
  <c r="C148" i="80"/>
  <c r="A148" i="80"/>
  <c r="M147" i="80"/>
  <c r="L147" i="80"/>
  <c r="K147" i="80"/>
  <c r="J147" i="80"/>
  <c r="I147" i="80"/>
  <c r="H147" i="80"/>
  <c r="G147" i="80"/>
  <c r="F147" i="80"/>
  <c r="E147" i="80"/>
  <c r="D147" i="80"/>
  <c r="C147" i="80"/>
  <c r="A147" i="80"/>
  <c r="M146" i="80"/>
  <c r="L146" i="80"/>
  <c r="K146" i="80"/>
  <c r="J146" i="80"/>
  <c r="I146" i="80"/>
  <c r="H146" i="80"/>
  <c r="G146" i="80"/>
  <c r="F146" i="80"/>
  <c r="E146" i="80"/>
  <c r="D146" i="80"/>
  <c r="C146" i="80"/>
  <c r="A146" i="80"/>
  <c r="M145" i="80"/>
  <c r="L145" i="80"/>
  <c r="K145" i="80"/>
  <c r="J145" i="80"/>
  <c r="I145" i="80"/>
  <c r="H145" i="80"/>
  <c r="G145" i="80"/>
  <c r="F145" i="80"/>
  <c r="E145" i="80"/>
  <c r="D145" i="80"/>
  <c r="C145" i="80"/>
  <c r="A145" i="80"/>
  <c r="M144" i="80"/>
  <c r="L144" i="80"/>
  <c r="K144" i="80"/>
  <c r="J144" i="80"/>
  <c r="I144" i="80"/>
  <c r="H144" i="80"/>
  <c r="G144" i="80"/>
  <c r="F144" i="80"/>
  <c r="E144" i="80"/>
  <c r="D144" i="80"/>
  <c r="C144" i="80"/>
  <c r="A144" i="80"/>
  <c r="M143" i="80"/>
  <c r="L143" i="80"/>
  <c r="K143" i="80"/>
  <c r="J143" i="80"/>
  <c r="I143" i="80"/>
  <c r="H143" i="80"/>
  <c r="G143" i="80"/>
  <c r="F143" i="80"/>
  <c r="E143" i="80"/>
  <c r="D143" i="80"/>
  <c r="C143" i="80"/>
  <c r="A143" i="80"/>
  <c r="M142" i="80"/>
  <c r="L142" i="80"/>
  <c r="K142" i="80"/>
  <c r="J142" i="80"/>
  <c r="I142" i="80"/>
  <c r="H142" i="80"/>
  <c r="G142" i="80"/>
  <c r="F142" i="80"/>
  <c r="E142" i="80"/>
  <c r="D142" i="80"/>
  <c r="C142" i="80"/>
  <c r="A142" i="80"/>
  <c r="M141" i="80"/>
  <c r="L141" i="80"/>
  <c r="K141" i="80"/>
  <c r="J141" i="80"/>
  <c r="I141" i="80"/>
  <c r="H141" i="80"/>
  <c r="G141" i="80"/>
  <c r="F141" i="80"/>
  <c r="E141" i="80"/>
  <c r="D141" i="80"/>
  <c r="C141" i="80"/>
  <c r="A141" i="80"/>
  <c r="M140" i="80"/>
  <c r="L140" i="80"/>
  <c r="K140" i="80"/>
  <c r="J140" i="80"/>
  <c r="I140" i="80"/>
  <c r="H140" i="80"/>
  <c r="G140" i="80"/>
  <c r="F140" i="80"/>
  <c r="E140" i="80"/>
  <c r="D140" i="80"/>
  <c r="C140" i="80"/>
  <c r="A140" i="80"/>
  <c r="M139" i="80"/>
  <c r="L139" i="80"/>
  <c r="K139" i="80"/>
  <c r="J139" i="80"/>
  <c r="I139" i="80"/>
  <c r="H139" i="80"/>
  <c r="G139" i="80"/>
  <c r="F139" i="80"/>
  <c r="E139" i="80"/>
  <c r="D139" i="80"/>
  <c r="C139" i="80"/>
  <c r="A139" i="80"/>
  <c r="M138" i="80"/>
  <c r="L138" i="80"/>
  <c r="K138" i="80"/>
  <c r="J138" i="80"/>
  <c r="I138" i="80"/>
  <c r="H138" i="80"/>
  <c r="G138" i="80"/>
  <c r="F138" i="80"/>
  <c r="E138" i="80"/>
  <c r="D138" i="80"/>
  <c r="C138" i="80"/>
  <c r="A138" i="80"/>
  <c r="M137" i="80"/>
  <c r="L137" i="80"/>
  <c r="K137" i="80"/>
  <c r="J137" i="80"/>
  <c r="I137" i="80"/>
  <c r="H137" i="80"/>
  <c r="G137" i="80"/>
  <c r="F137" i="80"/>
  <c r="E137" i="80"/>
  <c r="D137" i="80"/>
  <c r="C137" i="80"/>
  <c r="A137" i="80"/>
  <c r="M136" i="80"/>
  <c r="L136" i="80"/>
  <c r="K136" i="80"/>
  <c r="J136" i="80"/>
  <c r="I136" i="80"/>
  <c r="H136" i="80"/>
  <c r="G136" i="80"/>
  <c r="F136" i="80"/>
  <c r="E136" i="80"/>
  <c r="D136" i="80"/>
  <c r="C136" i="80"/>
  <c r="A136" i="80"/>
  <c r="M135" i="80"/>
  <c r="L135" i="80"/>
  <c r="K135" i="80"/>
  <c r="J135" i="80"/>
  <c r="I135" i="80"/>
  <c r="H135" i="80"/>
  <c r="G135" i="80"/>
  <c r="F135" i="80"/>
  <c r="E135" i="80"/>
  <c r="D135" i="80"/>
  <c r="C135" i="80"/>
  <c r="A135" i="80"/>
  <c r="M134" i="80"/>
  <c r="L134" i="80"/>
  <c r="K134" i="80"/>
  <c r="J134" i="80"/>
  <c r="I134" i="80"/>
  <c r="H134" i="80"/>
  <c r="G134" i="80"/>
  <c r="F134" i="80"/>
  <c r="E134" i="80"/>
  <c r="D134" i="80"/>
  <c r="C134" i="80"/>
  <c r="A134" i="80"/>
  <c r="M133" i="80"/>
  <c r="L133" i="80"/>
  <c r="K133" i="80"/>
  <c r="J133" i="80"/>
  <c r="I133" i="80"/>
  <c r="H133" i="80"/>
  <c r="G133" i="80"/>
  <c r="F133" i="80"/>
  <c r="E133" i="80"/>
  <c r="D133" i="80"/>
  <c r="C133" i="80"/>
  <c r="A133" i="80"/>
  <c r="M132" i="80"/>
  <c r="L132" i="80"/>
  <c r="K132" i="80"/>
  <c r="J132" i="80"/>
  <c r="I132" i="80"/>
  <c r="H132" i="80"/>
  <c r="G132" i="80"/>
  <c r="F132" i="80"/>
  <c r="E132" i="80"/>
  <c r="D132" i="80"/>
  <c r="C132" i="80"/>
  <c r="A132" i="80"/>
  <c r="M131" i="80"/>
  <c r="L131" i="80"/>
  <c r="K131" i="80"/>
  <c r="J131" i="80"/>
  <c r="I131" i="80"/>
  <c r="H131" i="80"/>
  <c r="G131" i="80"/>
  <c r="F131" i="80"/>
  <c r="E131" i="80"/>
  <c r="D131" i="80"/>
  <c r="C131" i="80"/>
  <c r="A131" i="80"/>
  <c r="M130" i="80"/>
  <c r="L130" i="80"/>
  <c r="K130" i="80"/>
  <c r="J130" i="80"/>
  <c r="I130" i="80"/>
  <c r="H130" i="80"/>
  <c r="G130" i="80"/>
  <c r="F130" i="80"/>
  <c r="E130" i="80"/>
  <c r="D130" i="80"/>
  <c r="C130" i="80"/>
  <c r="A130" i="80"/>
  <c r="A129" i="80"/>
  <c r="D118" i="80"/>
  <c r="M122" i="80"/>
  <c r="L122" i="80"/>
  <c r="K122" i="80"/>
  <c r="J122" i="80"/>
  <c r="I122" i="80"/>
  <c r="H122" i="80"/>
  <c r="G122" i="80"/>
  <c r="F122" i="80"/>
  <c r="E122" i="80"/>
  <c r="D122" i="80"/>
  <c r="M121" i="80"/>
  <c r="L121" i="80"/>
  <c r="K121" i="80"/>
  <c r="J121" i="80"/>
  <c r="I121" i="80"/>
  <c r="H121" i="80"/>
  <c r="G121" i="80"/>
  <c r="F121" i="80"/>
  <c r="E121" i="80"/>
  <c r="D121" i="80"/>
  <c r="M120" i="80"/>
  <c r="L120" i="80"/>
  <c r="K120" i="80"/>
  <c r="J120" i="80"/>
  <c r="I120" i="80"/>
  <c r="H120" i="80"/>
  <c r="G120" i="80"/>
  <c r="F120" i="80"/>
  <c r="E120" i="80"/>
  <c r="D120" i="80"/>
  <c r="M119" i="80"/>
  <c r="L119" i="80"/>
  <c r="K119" i="80"/>
  <c r="J119" i="80"/>
  <c r="I119" i="80"/>
  <c r="H119" i="80"/>
  <c r="G119" i="80"/>
  <c r="F119" i="80"/>
  <c r="E119" i="80"/>
  <c r="D119" i="80"/>
  <c r="C119" i="80"/>
  <c r="M118" i="80"/>
  <c r="L118" i="80"/>
  <c r="K118" i="80"/>
  <c r="J118" i="80"/>
  <c r="I118" i="80"/>
  <c r="H118" i="80"/>
  <c r="G118" i="80"/>
  <c r="F118" i="80"/>
  <c r="E118" i="80"/>
  <c r="C118" i="80"/>
  <c r="M117" i="80"/>
  <c r="L117" i="80"/>
  <c r="K117" i="80"/>
  <c r="J117" i="80"/>
  <c r="I117" i="80"/>
  <c r="H117" i="80"/>
  <c r="G117" i="80"/>
  <c r="F117" i="80"/>
  <c r="E117" i="80"/>
  <c r="D117" i="80"/>
  <c r="C117" i="80"/>
  <c r="M116" i="80"/>
  <c r="L116" i="80"/>
  <c r="K116" i="80"/>
  <c r="J116" i="80"/>
  <c r="I116" i="80"/>
  <c r="H116" i="80"/>
  <c r="G116" i="80"/>
  <c r="F116" i="80"/>
  <c r="E116" i="80"/>
  <c r="D116" i="80"/>
  <c r="C116" i="80"/>
  <c r="M114" i="80"/>
  <c r="L114" i="80"/>
  <c r="K114" i="80"/>
  <c r="J114" i="80"/>
  <c r="I114" i="80"/>
  <c r="H114" i="80"/>
  <c r="G114" i="80"/>
  <c r="F114" i="80"/>
  <c r="E114" i="80"/>
  <c r="D114" i="80"/>
  <c r="M113" i="80"/>
  <c r="L113" i="80"/>
  <c r="K113" i="80"/>
  <c r="J113" i="80"/>
  <c r="I113" i="80"/>
  <c r="H113" i="80"/>
  <c r="G113" i="80"/>
  <c r="F113" i="80"/>
  <c r="E113" i="80"/>
  <c r="D113" i="80"/>
  <c r="C113" i="80"/>
  <c r="M111" i="80"/>
  <c r="L111" i="80"/>
  <c r="K111" i="80"/>
  <c r="J111" i="80"/>
  <c r="I111" i="80"/>
  <c r="H111" i="80"/>
  <c r="G111" i="80"/>
  <c r="F111" i="80"/>
  <c r="E111" i="80"/>
  <c r="D111" i="80"/>
  <c r="M110" i="80"/>
  <c r="L110" i="80"/>
  <c r="K110" i="80"/>
  <c r="J110" i="80"/>
  <c r="I110" i="80"/>
  <c r="H110" i="80"/>
  <c r="G110" i="80"/>
  <c r="F110" i="80"/>
  <c r="E110" i="80"/>
  <c r="D110" i="80"/>
  <c r="C110" i="80"/>
  <c r="M108" i="80"/>
  <c r="L108" i="80"/>
  <c r="K108" i="80"/>
  <c r="J108" i="80"/>
  <c r="I108" i="80"/>
  <c r="H108" i="80"/>
  <c r="G108" i="80"/>
  <c r="F108" i="80"/>
  <c r="E108" i="80"/>
  <c r="D108" i="80"/>
  <c r="M107" i="80"/>
  <c r="L107" i="80"/>
  <c r="K107" i="80"/>
  <c r="J107" i="80"/>
  <c r="I107" i="80"/>
  <c r="H107" i="80"/>
  <c r="G107" i="80"/>
  <c r="F107" i="80"/>
  <c r="E107" i="80"/>
  <c r="D107" i="80"/>
  <c r="C107" i="80"/>
  <c r="M106" i="80"/>
  <c r="L106" i="80"/>
  <c r="K106" i="80"/>
  <c r="J106" i="80"/>
  <c r="I106" i="80"/>
  <c r="H106" i="80"/>
  <c r="G106" i="80"/>
  <c r="F106" i="80"/>
  <c r="E106" i="80"/>
  <c r="D106" i="80"/>
  <c r="C106" i="80"/>
  <c r="M104" i="80"/>
  <c r="L104" i="80"/>
  <c r="K104" i="80"/>
  <c r="J104" i="80"/>
  <c r="I104" i="80"/>
  <c r="H104" i="80"/>
  <c r="G104" i="80"/>
  <c r="F104" i="80"/>
  <c r="E104" i="80"/>
  <c r="D104" i="80"/>
  <c r="M103" i="80"/>
  <c r="L103" i="80"/>
  <c r="K103" i="80"/>
  <c r="J103" i="80"/>
  <c r="I103" i="80"/>
  <c r="H103" i="80"/>
  <c r="G103" i="80"/>
  <c r="F103" i="80"/>
  <c r="E103" i="80"/>
  <c r="D103" i="80"/>
  <c r="C103" i="80"/>
  <c r="M102" i="80"/>
  <c r="L102" i="80"/>
  <c r="K102" i="80"/>
  <c r="J102" i="80"/>
  <c r="I102" i="80"/>
  <c r="H102" i="80"/>
  <c r="G102" i="80"/>
  <c r="F102" i="80"/>
  <c r="E102" i="80"/>
  <c r="D102" i="80"/>
  <c r="C102" i="80"/>
  <c r="M101" i="80"/>
  <c r="L101" i="80"/>
  <c r="K101" i="80"/>
  <c r="J101" i="80"/>
  <c r="I101" i="80"/>
  <c r="H101" i="80"/>
  <c r="G101" i="80"/>
  <c r="F101" i="80"/>
  <c r="E101" i="80"/>
  <c r="D101" i="80"/>
  <c r="C101" i="80"/>
  <c r="M100" i="80"/>
  <c r="L100" i="80"/>
  <c r="K100" i="80"/>
  <c r="J100" i="80"/>
  <c r="I100" i="80"/>
  <c r="H100" i="80"/>
  <c r="G100" i="80"/>
  <c r="F100" i="80"/>
  <c r="E100" i="80"/>
  <c r="D100" i="80"/>
  <c r="C100" i="80"/>
  <c r="M99" i="80"/>
  <c r="L99" i="80"/>
  <c r="K99" i="80"/>
  <c r="J99" i="80"/>
  <c r="I99" i="80"/>
  <c r="H99" i="80"/>
  <c r="G99" i="80"/>
  <c r="F99" i="80"/>
  <c r="E99" i="80"/>
  <c r="D99" i="80"/>
  <c r="C99" i="80"/>
  <c r="M98" i="80"/>
  <c r="L98" i="80"/>
  <c r="K98" i="80"/>
  <c r="J98" i="80"/>
  <c r="I98" i="80"/>
  <c r="H98" i="80"/>
  <c r="G98" i="80"/>
  <c r="F98" i="80"/>
  <c r="E98" i="80"/>
  <c r="D98" i="80"/>
  <c r="C98" i="80"/>
  <c r="M97" i="80"/>
  <c r="L97" i="80"/>
  <c r="K97" i="80"/>
  <c r="J97" i="80"/>
  <c r="I97" i="80"/>
  <c r="H97" i="80"/>
  <c r="G97" i="80"/>
  <c r="F97" i="80"/>
  <c r="E97" i="80"/>
  <c r="D97" i="80"/>
  <c r="C97" i="80"/>
  <c r="L96" i="80"/>
  <c r="K96" i="80"/>
  <c r="J96" i="80"/>
  <c r="I96" i="80"/>
  <c r="H96" i="80"/>
  <c r="G96" i="80"/>
  <c r="F96" i="80"/>
  <c r="E96" i="80"/>
  <c r="D96" i="80"/>
  <c r="C96" i="80"/>
  <c r="M95" i="80"/>
  <c r="L95" i="80"/>
  <c r="K95" i="80"/>
  <c r="J95" i="80"/>
  <c r="I95" i="80"/>
  <c r="H95" i="80"/>
  <c r="G95" i="80"/>
  <c r="F95" i="80"/>
  <c r="E95" i="80"/>
  <c r="D95" i="80"/>
  <c r="C95" i="80"/>
  <c r="M93" i="80"/>
  <c r="L93" i="80"/>
  <c r="K93" i="80"/>
  <c r="J93" i="80"/>
  <c r="I93" i="80"/>
  <c r="H93" i="80"/>
  <c r="G93" i="80"/>
  <c r="F93" i="80"/>
  <c r="E93" i="80"/>
  <c r="D93" i="80"/>
  <c r="M92" i="80"/>
  <c r="L92" i="80"/>
  <c r="K92" i="80"/>
  <c r="J92" i="80"/>
  <c r="I92" i="80"/>
  <c r="H92" i="80"/>
  <c r="G92" i="80"/>
  <c r="F92" i="80"/>
  <c r="E92" i="80"/>
  <c r="D92" i="80"/>
  <c r="C92" i="80"/>
  <c r="M91" i="80"/>
  <c r="L91" i="80"/>
  <c r="K91" i="80"/>
  <c r="J91" i="80"/>
  <c r="I91" i="80"/>
  <c r="H91" i="80"/>
  <c r="G91" i="80"/>
  <c r="F91" i="80"/>
  <c r="E91" i="80"/>
  <c r="D91" i="80"/>
  <c r="C91" i="80"/>
  <c r="M90" i="80"/>
  <c r="L90" i="80"/>
  <c r="K90" i="80"/>
  <c r="J90" i="80"/>
  <c r="I90" i="80"/>
  <c r="H90" i="80"/>
  <c r="G90" i="80"/>
  <c r="F90" i="80"/>
  <c r="E90" i="80"/>
  <c r="D90" i="80"/>
  <c r="C90" i="80"/>
  <c r="M89" i="80"/>
  <c r="L89" i="80"/>
  <c r="K89" i="80"/>
  <c r="J89" i="80"/>
  <c r="I89" i="80"/>
  <c r="H89" i="80"/>
  <c r="G89" i="80"/>
  <c r="F89" i="80"/>
  <c r="E89" i="80"/>
  <c r="D89" i="80"/>
  <c r="C89" i="80"/>
  <c r="M88" i="80"/>
  <c r="L88" i="80"/>
  <c r="K88" i="80"/>
  <c r="J88" i="80"/>
  <c r="I88" i="80"/>
  <c r="H88" i="80"/>
  <c r="G88" i="80"/>
  <c r="F88" i="80"/>
  <c r="E88" i="80"/>
  <c r="D88" i="80"/>
  <c r="C88" i="80"/>
  <c r="L87" i="80"/>
  <c r="K87" i="80"/>
  <c r="J87" i="80"/>
  <c r="I87" i="80"/>
  <c r="H87" i="80"/>
  <c r="G87" i="80"/>
  <c r="F87" i="80"/>
  <c r="E87" i="80"/>
  <c r="D87" i="80"/>
  <c r="C87" i="80"/>
  <c r="M82" i="80"/>
  <c r="L82" i="80"/>
  <c r="K82" i="80"/>
  <c r="J82" i="80"/>
  <c r="I82" i="80"/>
  <c r="H82" i="80"/>
  <c r="G82" i="80"/>
  <c r="F82" i="80"/>
  <c r="E82" i="80"/>
  <c r="D82" i="80"/>
  <c r="C82" i="80"/>
  <c r="M80" i="80"/>
  <c r="L80" i="80"/>
  <c r="K80" i="80"/>
  <c r="J80" i="80"/>
  <c r="I80" i="80"/>
  <c r="H80" i="80"/>
  <c r="G80" i="80"/>
  <c r="F80" i="80"/>
  <c r="E80" i="80"/>
  <c r="D80" i="80"/>
  <c r="M79" i="80"/>
  <c r="L79" i="80"/>
  <c r="K79" i="80"/>
  <c r="J79" i="80"/>
  <c r="I79" i="80"/>
  <c r="H79" i="80"/>
  <c r="G79" i="80"/>
  <c r="F79" i="80"/>
  <c r="E79" i="80"/>
  <c r="D79" i="80"/>
  <c r="C79" i="80"/>
  <c r="M78" i="80"/>
  <c r="L78" i="80"/>
  <c r="K78" i="80"/>
  <c r="J78" i="80"/>
  <c r="I78" i="80"/>
  <c r="H78" i="80"/>
  <c r="G78" i="80"/>
  <c r="F78" i="80"/>
  <c r="E78" i="80"/>
  <c r="D78" i="80"/>
  <c r="C78" i="80"/>
  <c r="M77" i="80"/>
  <c r="L77" i="80"/>
  <c r="K77" i="80"/>
  <c r="J77" i="80"/>
  <c r="I77" i="80"/>
  <c r="H77" i="80"/>
  <c r="G77" i="80"/>
  <c r="F77" i="80"/>
  <c r="E77" i="80"/>
  <c r="D77" i="80"/>
  <c r="C77" i="80"/>
  <c r="M74" i="80"/>
  <c r="L74" i="80"/>
  <c r="K74" i="80"/>
  <c r="J74" i="80"/>
  <c r="I74" i="80"/>
  <c r="H74" i="80"/>
  <c r="G74" i="80"/>
  <c r="F74" i="80"/>
  <c r="E74" i="80"/>
  <c r="D74" i="80"/>
  <c r="M73" i="80"/>
  <c r="L73" i="80"/>
  <c r="K73" i="80"/>
  <c r="J73" i="80"/>
  <c r="I73" i="80"/>
  <c r="H73" i="80"/>
  <c r="G73" i="80"/>
  <c r="F73" i="80"/>
  <c r="E73" i="80"/>
  <c r="D73" i="80"/>
  <c r="C73" i="80"/>
  <c r="M72" i="80"/>
  <c r="L72" i="80"/>
  <c r="K72" i="80"/>
  <c r="J72" i="80"/>
  <c r="I72" i="80"/>
  <c r="H72" i="80"/>
  <c r="G72" i="80"/>
  <c r="F72" i="80"/>
  <c r="E72" i="80"/>
  <c r="D72" i="80"/>
  <c r="C72" i="80"/>
  <c r="M71" i="80"/>
  <c r="L71" i="80"/>
  <c r="K71" i="80"/>
  <c r="J71" i="80"/>
  <c r="I71" i="80"/>
  <c r="H71" i="80"/>
  <c r="G71" i="80"/>
  <c r="F71" i="80"/>
  <c r="E71" i="80"/>
  <c r="D71" i="80"/>
  <c r="C71" i="80"/>
  <c r="M70" i="80"/>
  <c r="L70" i="80"/>
  <c r="K70" i="80"/>
  <c r="J70" i="80"/>
  <c r="I70" i="80"/>
  <c r="H70" i="80"/>
  <c r="G70" i="80"/>
  <c r="F70" i="80"/>
  <c r="E70" i="80"/>
  <c r="D70" i="80"/>
  <c r="C70" i="80"/>
  <c r="M69" i="80"/>
  <c r="L69" i="80"/>
  <c r="K69" i="80"/>
  <c r="J69" i="80"/>
  <c r="I69" i="80"/>
  <c r="H69" i="80"/>
  <c r="G69" i="80"/>
  <c r="F69" i="80"/>
  <c r="E69" i="80"/>
  <c r="D69" i="80"/>
  <c r="C69" i="80"/>
  <c r="M68" i="80"/>
  <c r="L68" i="80"/>
  <c r="K68" i="80"/>
  <c r="J68" i="80"/>
  <c r="I68" i="80"/>
  <c r="H68" i="80"/>
  <c r="G68" i="80"/>
  <c r="F68" i="80"/>
  <c r="E68" i="80"/>
  <c r="D68" i="80"/>
  <c r="C68" i="80"/>
  <c r="M67" i="80"/>
  <c r="L67" i="80"/>
  <c r="K67" i="80"/>
  <c r="J67" i="80"/>
  <c r="I67" i="80"/>
  <c r="H67" i="80"/>
  <c r="G67" i="80"/>
  <c r="F67" i="80"/>
  <c r="E67" i="80"/>
  <c r="D67" i="80"/>
  <c r="C67" i="80"/>
  <c r="M66" i="80"/>
  <c r="L66" i="80"/>
  <c r="K66" i="80"/>
  <c r="J66" i="80"/>
  <c r="I66" i="80"/>
  <c r="H66" i="80"/>
  <c r="G66" i="80"/>
  <c r="F66" i="80"/>
  <c r="E66" i="80"/>
  <c r="D66" i="80"/>
  <c r="C66" i="80"/>
  <c r="M62" i="80"/>
  <c r="L62" i="80"/>
  <c r="K62" i="80"/>
  <c r="J62" i="80"/>
  <c r="I62" i="80"/>
  <c r="H62" i="80"/>
  <c r="G62" i="80"/>
  <c r="F62" i="80"/>
  <c r="E62" i="80"/>
  <c r="D62" i="80"/>
  <c r="M61" i="80"/>
  <c r="L61" i="80"/>
  <c r="K61" i="80"/>
  <c r="J61" i="80"/>
  <c r="I61" i="80"/>
  <c r="H61" i="80"/>
  <c r="G61" i="80"/>
  <c r="F61" i="80"/>
  <c r="E61" i="80"/>
  <c r="D61" i="80"/>
  <c r="C61" i="80"/>
  <c r="M53" i="80"/>
  <c r="L53" i="80"/>
  <c r="K53" i="80"/>
  <c r="J53" i="80"/>
  <c r="I53" i="80"/>
  <c r="H53" i="80"/>
  <c r="F53" i="80"/>
  <c r="E53" i="80"/>
  <c r="D53" i="80"/>
  <c r="C53" i="80"/>
  <c r="M52" i="80"/>
  <c r="L52" i="80"/>
  <c r="K52" i="80"/>
  <c r="J52" i="80"/>
  <c r="I52" i="80"/>
  <c r="H52" i="80"/>
  <c r="F52" i="80"/>
  <c r="E52" i="80"/>
  <c r="D52" i="80"/>
  <c r="C52" i="80"/>
  <c r="M51" i="80"/>
  <c r="L51" i="80"/>
  <c r="K51" i="80"/>
  <c r="J51" i="80"/>
  <c r="I51" i="80"/>
  <c r="H51" i="80"/>
  <c r="F51" i="80"/>
  <c r="E51" i="80"/>
  <c r="D51" i="80"/>
  <c r="C51" i="80"/>
  <c r="M50" i="80"/>
  <c r="L50" i="80"/>
  <c r="K50" i="80"/>
  <c r="J50" i="80"/>
  <c r="I50" i="80"/>
  <c r="H50" i="80"/>
  <c r="F50" i="80"/>
  <c r="E50" i="80"/>
  <c r="D50" i="80"/>
  <c r="C50" i="80"/>
  <c r="M49" i="80"/>
  <c r="L49" i="80"/>
  <c r="K49" i="80"/>
  <c r="J49" i="80"/>
  <c r="I49" i="80"/>
  <c r="H49" i="80"/>
  <c r="F49" i="80"/>
  <c r="E49" i="80"/>
  <c r="D49" i="80"/>
  <c r="C49" i="80"/>
  <c r="M48" i="80"/>
  <c r="L48" i="80"/>
  <c r="K48" i="80"/>
  <c r="J48" i="80"/>
  <c r="I48" i="80"/>
  <c r="H48" i="80"/>
  <c r="F48" i="80"/>
  <c r="E48" i="80"/>
  <c r="D48" i="80"/>
  <c r="C48" i="80"/>
  <c r="L47" i="80"/>
  <c r="K47" i="80"/>
  <c r="J47" i="80"/>
  <c r="I47" i="80"/>
  <c r="H47" i="80"/>
  <c r="F47" i="80"/>
  <c r="E47" i="80"/>
  <c r="D47" i="80"/>
  <c r="C47" i="80"/>
  <c r="M46" i="80"/>
  <c r="L46" i="80"/>
  <c r="K46" i="80"/>
  <c r="J46" i="80"/>
  <c r="I46" i="80"/>
  <c r="H46" i="80"/>
  <c r="F46" i="80"/>
  <c r="E46" i="80"/>
  <c r="D46" i="80"/>
  <c r="C46" i="80"/>
  <c r="M44" i="80"/>
  <c r="L44" i="80"/>
  <c r="K44" i="80"/>
  <c r="J44" i="80"/>
  <c r="I44" i="80"/>
  <c r="H44" i="80"/>
  <c r="F44" i="80"/>
  <c r="E44" i="80"/>
  <c r="D44" i="80"/>
  <c r="M43" i="80"/>
  <c r="L43" i="80"/>
  <c r="K43" i="80"/>
  <c r="J43" i="80"/>
  <c r="I43" i="80"/>
  <c r="H43" i="80"/>
  <c r="F43" i="80"/>
  <c r="E43" i="80"/>
  <c r="D43" i="80"/>
  <c r="C43" i="80"/>
  <c r="M42" i="80"/>
  <c r="L42" i="80"/>
  <c r="K42" i="80"/>
  <c r="J42" i="80"/>
  <c r="I42" i="80"/>
  <c r="H42" i="80"/>
  <c r="F42" i="80"/>
  <c r="E42" i="80"/>
  <c r="D42" i="80"/>
  <c r="C42" i="80"/>
  <c r="M41" i="80"/>
  <c r="L41" i="80"/>
  <c r="K41" i="80"/>
  <c r="J41" i="80"/>
  <c r="I41" i="80"/>
  <c r="H41" i="80"/>
  <c r="F41" i="80"/>
  <c r="E41" i="80"/>
  <c r="D41" i="80"/>
  <c r="C41" i="80"/>
  <c r="L40" i="80"/>
  <c r="K40" i="80"/>
  <c r="J40" i="80"/>
  <c r="I40" i="80"/>
  <c r="H40" i="80"/>
  <c r="F40" i="80"/>
  <c r="E40" i="80"/>
  <c r="D40" i="80"/>
  <c r="C40" i="80"/>
  <c r="M39" i="80"/>
  <c r="L39" i="80"/>
  <c r="K39" i="80"/>
  <c r="J39" i="80"/>
  <c r="I39" i="80"/>
  <c r="H39" i="80"/>
  <c r="F39" i="80"/>
  <c r="E39" i="80"/>
  <c r="D39" i="80"/>
  <c r="C39" i="80"/>
  <c r="L38" i="80"/>
  <c r="K38" i="80"/>
  <c r="J38" i="80"/>
  <c r="I38" i="80"/>
  <c r="H38" i="80"/>
  <c r="F38" i="80"/>
  <c r="E38" i="80"/>
  <c r="D38" i="80"/>
  <c r="C38" i="80"/>
  <c r="M35" i="80"/>
  <c r="L35" i="80"/>
  <c r="K35" i="80"/>
  <c r="J35" i="80"/>
  <c r="I35" i="80"/>
  <c r="H35" i="80"/>
  <c r="F35" i="80"/>
  <c r="E35" i="80"/>
  <c r="D35" i="80"/>
  <c r="M31" i="80"/>
  <c r="L31" i="80"/>
  <c r="K31" i="80"/>
  <c r="J31" i="80"/>
  <c r="I31" i="80"/>
  <c r="H31" i="80"/>
  <c r="G31" i="80"/>
  <c r="F31" i="80"/>
  <c r="E31" i="80"/>
  <c r="D31" i="80"/>
  <c r="C31" i="80"/>
  <c r="L30" i="80"/>
  <c r="K30" i="80"/>
  <c r="J30" i="80"/>
  <c r="I30" i="80"/>
  <c r="H30" i="80"/>
  <c r="G30" i="80"/>
  <c r="F30" i="80"/>
  <c r="E30" i="80"/>
  <c r="D30" i="80"/>
  <c r="C30" i="80"/>
  <c r="L29" i="80"/>
  <c r="K29" i="80"/>
  <c r="J29" i="80"/>
  <c r="I29" i="80"/>
  <c r="H29" i="80"/>
  <c r="G29" i="80"/>
  <c r="F29" i="80"/>
  <c r="E29" i="80"/>
  <c r="D29" i="80"/>
  <c r="C29" i="80"/>
  <c r="M26" i="80"/>
  <c r="L26" i="80"/>
  <c r="K26" i="80"/>
  <c r="J26" i="80"/>
  <c r="I26" i="80"/>
  <c r="H26" i="80"/>
  <c r="G26" i="80"/>
  <c r="F26" i="80"/>
  <c r="E26" i="80"/>
  <c r="D26" i="80"/>
  <c r="M25" i="80"/>
  <c r="L25" i="80"/>
  <c r="K25" i="80"/>
  <c r="J25" i="80"/>
  <c r="I25" i="80"/>
  <c r="H25" i="80"/>
  <c r="G25" i="80"/>
  <c r="F25" i="80"/>
  <c r="E25" i="80"/>
  <c r="D25" i="80"/>
  <c r="C25" i="80"/>
  <c r="L24" i="80"/>
  <c r="K24" i="80"/>
  <c r="J24" i="80"/>
  <c r="I24" i="80"/>
  <c r="H24" i="80"/>
  <c r="G24" i="80"/>
  <c r="F24" i="80"/>
  <c r="E24" i="80"/>
  <c r="D24" i="80"/>
  <c r="C24" i="80"/>
  <c r="M19" i="80"/>
  <c r="L19" i="80"/>
  <c r="K19" i="80"/>
  <c r="J19" i="80"/>
  <c r="I19" i="80"/>
  <c r="H19" i="80"/>
  <c r="G19" i="80"/>
  <c r="F19" i="80"/>
  <c r="E19" i="80"/>
  <c r="D19" i="80"/>
  <c r="M18" i="80"/>
  <c r="L18" i="80"/>
  <c r="K18" i="80"/>
  <c r="J18" i="80"/>
  <c r="I18" i="80"/>
  <c r="H18" i="80"/>
  <c r="G18" i="80"/>
  <c r="F18" i="80"/>
  <c r="E18" i="80"/>
  <c r="D18" i="80"/>
  <c r="C18" i="80"/>
  <c r="L17" i="80"/>
  <c r="K17" i="80"/>
  <c r="J17" i="80"/>
  <c r="I17" i="80"/>
  <c r="H17" i="80"/>
  <c r="G17" i="80"/>
  <c r="F17" i="80"/>
  <c r="E17" i="80"/>
  <c r="D17" i="80"/>
  <c r="C17" i="80"/>
  <c r="M16" i="80"/>
  <c r="L16" i="80"/>
  <c r="K16" i="80"/>
  <c r="J16" i="80"/>
  <c r="I16" i="80"/>
  <c r="H16" i="80"/>
  <c r="G16" i="80"/>
  <c r="F16" i="80"/>
  <c r="E16" i="80"/>
  <c r="D16" i="80"/>
  <c r="C16" i="80"/>
  <c r="A5" i="80"/>
  <c r="A4" i="80"/>
  <c r="F92" i="79"/>
  <c r="D92" i="79"/>
  <c r="C92" i="79"/>
  <c r="B92" i="79"/>
  <c r="F90" i="79"/>
  <c r="D90" i="79"/>
  <c r="C90" i="79"/>
  <c r="B90" i="79"/>
  <c r="F89" i="79"/>
  <c r="D89" i="79"/>
  <c r="C89" i="79"/>
  <c r="B89" i="79"/>
  <c r="F88" i="79"/>
  <c r="D88" i="79"/>
  <c r="C88" i="79"/>
  <c r="B88" i="79"/>
  <c r="F87" i="79"/>
  <c r="D87" i="79"/>
  <c r="C87" i="79"/>
  <c r="B87" i="79"/>
  <c r="F86" i="79"/>
  <c r="D86" i="79"/>
  <c r="C86" i="79"/>
  <c r="B86" i="79"/>
  <c r="F84" i="79"/>
  <c r="D84" i="79"/>
  <c r="C84" i="79"/>
  <c r="B84" i="79"/>
  <c r="F82" i="79"/>
  <c r="D82" i="79"/>
  <c r="C82" i="79"/>
  <c r="B82" i="79"/>
  <c r="F80" i="79"/>
  <c r="D80" i="79"/>
  <c r="C80" i="79"/>
  <c r="B80" i="79"/>
  <c r="F79" i="79"/>
  <c r="D79" i="79"/>
  <c r="C79" i="79"/>
  <c r="B79" i="79"/>
  <c r="F77" i="79"/>
  <c r="D77" i="79"/>
  <c r="C77" i="79"/>
  <c r="B77" i="79"/>
  <c r="F76" i="79"/>
  <c r="D76" i="79"/>
  <c r="C76" i="79"/>
  <c r="B76" i="79"/>
  <c r="F75" i="79"/>
  <c r="D75" i="79"/>
  <c r="C75" i="79"/>
  <c r="B75" i="79"/>
  <c r="F74" i="79"/>
  <c r="D74" i="79"/>
  <c r="C74" i="79"/>
  <c r="B74" i="79"/>
  <c r="F73" i="79"/>
  <c r="D73" i="79"/>
  <c r="C73" i="79"/>
  <c r="B73" i="79"/>
  <c r="F72" i="79"/>
  <c r="D72" i="79"/>
  <c r="C72" i="79"/>
  <c r="B72" i="79"/>
  <c r="F71" i="79"/>
  <c r="D71" i="79"/>
  <c r="C71" i="79"/>
  <c r="B71" i="79"/>
  <c r="F70" i="79"/>
  <c r="D70" i="79"/>
  <c r="C70" i="79"/>
  <c r="B70" i="79"/>
  <c r="F69" i="79"/>
  <c r="D69" i="79"/>
  <c r="C69" i="79"/>
  <c r="B69" i="79"/>
  <c r="F67" i="79"/>
  <c r="D67" i="79"/>
  <c r="C67" i="79"/>
  <c r="B67" i="79"/>
  <c r="F66" i="79"/>
  <c r="D66" i="79"/>
  <c r="C66" i="79"/>
  <c r="B66" i="79"/>
  <c r="F65" i="79"/>
  <c r="D65" i="79"/>
  <c r="C65" i="79"/>
  <c r="B65" i="79"/>
  <c r="F64" i="79"/>
  <c r="D64" i="79"/>
  <c r="C64" i="79"/>
  <c r="B64" i="79"/>
  <c r="F63" i="79"/>
  <c r="D63" i="79"/>
  <c r="C63" i="79"/>
  <c r="B63" i="79"/>
  <c r="F62" i="79"/>
  <c r="D62" i="79"/>
  <c r="C62" i="79"/>
  <c r="B62" i="79"/>
  <c r="F59" i="79"/>
  <c r="D59" i="79"/>
  <c r="C59" i="79"/>
  <c r="B59" i="79"/>
  <c r="F58" i="79"/>
  <c r="D58" i="79"/>
  <c r="C58" i="79"/>
  <c r="B58" i="79"/>
  <c r="F57" i="79"/>
  <c r="D57" i="79"/>
  <c r="C57" i="79"/>
  <c r="B57" i="79"/>
  <c r="F56" i="79"/>
  <c r="D56" i="79"/>
  <c r="C56" i="79"/>
  <c r="B56" i="79"/>
  <c r="F54" i="79"/>
  <c r="D54" i="79"/>
  <c r="C54" i="79"/>
  <c r="B54" i="79"/>
  <c r="F53" i="79"/>
  <c r="D53" i="79"/>
  <c r="C53" i="79"/>
  <c r="B53" i="79"/>
  <c r="F52" i="79"/>
  <c r="D52" i="79"/>
  <c r="C52" i="79"/>
  <c r="B52" i="79"/>
  <c r="F51" i="79"/>
  <c r="D51" i="79"/>
  <c r="C51" i="79"/>
  <c r="B51" i="79"/>
  <c r="F50" i="79"/>
  <c r="D50" i="79"/>
  <c r="C50" i="79"/>
  <c r="B50" i="79"/>
  <c r="F49" i="79"/>
  <c r="D49" i="79"/>
  <c r="C49" i="79"/>
  <c r="B49" i="79"/>
  <c r="F48" i="79"/>
  <c r="D48" i="79"/>
  <c r="C48" i="79"/>
  <c r="B48" i="79"/>
  <c r="F39" i="79"/>
  <c r="D39" i="79"/>
  <c r="C39" i="79"/>
  <c r="B39" i="79"/>
  <c r="F38" i="79"/>
  <c r="D38" i="79"/>
  <c r="C38" i="79"/>
  <c r="B38" i="79"/>
  <c r="F37" i="79"/>
  <c r="D37" i="79"/>
  <c r="C37" i="79"/>
  <c r="B37" i="79"/>
  <c r="F36" i="79"/>
  <c r="D36" i="79"/>
  <c r="C36" i="79"/>
  <c r="B36" i="79"/>
  <c r="F35" i="79"/>
  <c r="D35" i="79"/>
  <c r="C35" i="79"/>
  <c r="B35" i="79"/>
  <c r="F34" i="79"/>
  <c r="D34" i="79"/>
  <c r="C34" i="79"/>
  <c r="B34" i="79"/>
  <c r="F33" i="79"/>
  <c r="D33" i="79"/>
  <c r="C33" i="79"/>
  <c r="B33" i="79"/>
  <c r="F32" i="79"/>
  <c r="D32" i="79"/>
  <c r="C32" i="79"/>
  <c r="B32" i="79"/>
  <c r="F30" i="79"/>
  <c r="D30" i="79"/>
  <c r="C30" i="79"/>
  <c r="B30" i="79"/>
  <c r="F29" i="79"/>
  <c r="D29" i="79"/>
  <c r="C29" i="79"/>
  <c r="B29" i="79"/>
  <c r="F28" i="79"/>
  <c r="D28" i="79"/>
  <c r="C28" i="79"/>
  <c r="B28" i="79"/>
  <c r="F27" i="79"/>
  <c r="D27" i="79"/>
  <c r="C27" i="79"/>
  <c r="B27" i="79"/>
  <c r="F26" i="79"/>
  <c r="D26" i="79"/>
  <c r="C26" i="79"/>
  <c r="B26" i="79"/>
  <c r="F25" i="79"/>
  <c r="D25" i="79"/>
  <c r="C25" i="79"/>
  <c r="B25" i="79"/>
  <c r="F20" i="79"/>
  <c r="D20" i="79"/>
  <c r="C20" i="79"/>
  <c r="B20" i="79"/>
  <c r="F19" i="79"/>
  <c r="D19" i="79"/>
  <c r="C19" i="79"/>
  <c r="B19" i="79"/>
  <c r="F18" i="79"/>
  <c r="D18" i="79"/>
  <c r="C18" i="79"/>
  <c r="B18" i="79"/>
  <c r="F16" i="79"/>
  <c r="D16" i="79"/>
  <c r="C16" i="79"/>
  <c r="B16" i="79"/>
  <c r="F15" i="79"/>
  <c r="D15" i="79"/>
  <c r="C15" i="79"/>
  <c r="B15" i="79"/>
  <c r="F13" i="79"/>
  <c r="D13" i="79"/>
  <c r="C13" i="79"/>
  <c r="B13" i="79"/>
  <c r="F12" i="79"/>
  <c r="D12" i="79"/>
  <c r="C12" i="79"/>
  <c r="B12" i="79"/>
  <c r="F11" i="79"/>
  <c r="D11" i="79"/>
  <c r="C11" i="79"/>
  <c r="B11" i="79"/>
  <c r="B5" i="79"/>
  <c r="A3" i="79"/>
  <c r="D22" i="83"/>
  <c r="C22" i="83"/>
  <c r="D21" i="83"/>
  <c r="C21" i="83"/>
  <c r="D20" i="83"/>
  <c r="C20" i="83"/>
  <c r="D19" i="83"/>
  <c r="C19" i="83"/>
  <c r="D18" i="83"/>
  <c r="C18" i="83"/>
  <c r="D17" i="83"/>
  <c r="C17" i="83"/>
  <c r="D16" i="83"/>
  <c r="C16" i="83"/>
  <c r="D15" i="83"/>
  <c r="C15" i="83"/>
  <c r="D14" i="83"/>
  <c r="C14" i="83"/>
  <c r="D13" i="83"/>
  <c r="C13" i="83"/>
  <c r="C8" i="83"/>
  <c r="E18" i="79" l="1"/>
  <c r="E26" i="79"/>
  <c r="E27" i="79"/>
  <c r="E28" i="79"/>
  <c r="E29" i="79"/>
  <c r="E30" i="79"/>
  <c r="E32" i="79"/>
  <c r="E36" i="79"/>
  <c r="E37" i="79"/>
  <c r="E38" i="79"/>
  <c r="E39" i="79"/>
  <c r="E54" i="79"/>
  <c r="E74" i="79"/>
  <c r="E88" i="79"/>
  <c r="E89" i="79"/>
  <c r="E92" i="79"/>
  <c r="E70" i="79"/>
  <c r="E11" i="79"/>
  <c r="E12" i="79"/>
  <c r="E13" i="79"/>
  <c r="E15" i="79"/>
  <c r="E16" i="79"/>
  <c r="E19" i="79"/>
  <c r="E20" i="79"/>
  <c r="E57" i="79"/>
  <c r="E63" i="79"/>
  <c r="E64" i="79"/>
  <c r="E65" i="79"/>
  <c r="E66" i="79"/>
  <c r="E67" i="79"/>
  <c r="E34" i="79"/>
  <c r="E49" i="79"/>
  <c r="E50" i="79"/>
  <c r="E51" i="79"/>
  <c r="E75" i="79"/>
  <c r="E84" i="79"/>
  <c r="E86" i="79"/>
  <c r="E35" i="79"/>
  <c r="E58" i="79"/>
  <c r="E59" i="79"/>
  <c r="E62" i="79"/>
  <c r="E71" i="79"/>
  <c r="E76" i="79"/>
  <c r="E77" i="79"/>
  <c r="E79" i="79"/>
  <c r="E80" i="79"/>
  <c r="E82" i="79"/>
  <c r="E33" i="79"/>
  <c r="E56" i="79"/>
  <c r="E72" i="79"/>
  <c r="E73" i="79"/>
  <c r="E25" i="79"/>
  <c r="E48" i="79"/>
  <c r="E52" i="79"/>
  <c r="E53" i="79"/>
  <c r="E69" i="79"/>
  <c r="E87" i="79"/>
  <c r="E90" i="79"/>
  <c r="H13" i="78"/>
  <c r="F13" i="78"/>
  <c r="E13" i="78"/>
  <c r="D13" i="78"/>
  <c r="C13" i="78"/>
  <c r="H11" i="78"/>
  <c r="F11" i="78"/>
  <c r="E11" i="78"/>
  <c r="D11" i="78"/>
  <c r="C11" i="78"/>
  <c r="A11" i="78"/>
  <c r="A4" i="78"/>
  <c r="C15" i="78" l="1"/>
  <c r="C18" i="78" s="1"/>
  <c r="H15" i="78"/>
  <c r="H18" i="78" s="1"/>
  <c r="E15" i="78"/>
  <c r="E18" i="78" s="1"/>
  <c r="F15" i="78"/>
  <c r="F18" i="78" s="1"/>
  <c r="D15" i="78"/>
  <c r="D18" i="78" s="1"/>
  <c r="G13" i="78"/>
  <c r="I13" i="78" s="1"/>
  <c r="G11" i="78"/>
  <c r="I11" i="78" l="1"/>
  <c r="I15" i="78" s="1"/>
  <c r="I18" i="78" s="1"/>
  <c r="G15" i="78"/>
  <c r="G18" i="78" s="1"/>
  <c r="O37" i="74" l="1"/>
  <c r="J35" i="74" l="1"/>
  <c r="L35" i="74" s="1"/>
  <c r="G35" i="74"/>
  <c r="F35" i="74"/>
  <c r="D35" i="74"/>
  <c r="J34" i="74"/>
  <c r="L34" i="74" s="1"/>
  <c r="G34" i="74"/>
  <c r="F34" i="74"/>
  <c r="D34" i="74"/>
  <c r="J33" i="74"/>
  <c r="L33" i="74" s="1"/>
  <c r="G33" i="74"/>
  <c r="F33" i="74"/>
  <c r="D33" i="74"/>
  <c r="J32" i="74"/>
  <c r="L32" i="74" s="1"/>
  <c r="G32" i="74"/>
  <c r="F32" i="74"/>
  <c r="D32" i="74"/>
  <c r="J31" i="74"/>
  <c r="L31" i="74" s="1"/>
  <c r="G31" i="74"/>
  <c r="F31" i="74"/>
  <c r="D31" i="74"/>
  <c r="J30" i="74"/>
  <c r="L30" i="74" s="1"/>
  <c r="G30" i="74"/>
  <c r="F30" i="74"/>
  <c r="D30" i="74"/>
  <c r="J29" i="74"/>
  <c r="L29" i="74" s="1"/>
  <c r="G29" i="74"/>
  <c r="F29" i="74"/>
  <c r="D29" i="74"/>
  <c r="J28" i="74"/>
  <c r="L28" i="74" s="1"/>
  <c r="G28" i="74"/>
  <c r="H28" i="74" s="1"/>
  <c r="D28" i="74"/>
  <c r="J27" i="74"/>
  <c r="L27" i="74" s="1"/>
  <c r="G27" i="74"/>
  <c r="F27" i="74"/>
  <c r="D27" i="74"/>
  <c r="J26" i="74"/>
  <c r="L26" i="74" s="1"/>
  <c r="G26" i="74"/>
  <c r="F26" i="74"/>
  <c r="D26" i="74"/>
  <c r="J25" i="74"/>
  <c r="L25" i="74" s="1"/>
  <c r="G25" i="74"/>
  <c r="F25" i="74"/>
  <c r="D25" i="74"/>
  <c r="J24" i="74"/>
  <c r="L24" i="74" s="1"/>
  <c r="G24" i="74"/>
  <c r="F24" i="74"/>
  <c r="D24" i="74"/>
  <c r="J23" i="74"/>
  <c r="L23" i="74" s="1"/>
  <c r="G23" i="74"/>
  <c r="F23" i="74"/>
  <c r="D23" i="74"/>
  <c r="J20" i="74"/>
  <c r="L20" i="74" s="1"/>
  <c r="G20" i="74"/>
  <c r="F20" i="74"/>
  <c r="D20" i="74"/>
  <c r="J19" i="74"/>
  <c r="L19" i="74" s="1"/>
  <c r="G19" i="74"/>
  <c r="F19" i="74"/>
  <c r="D19" i="74"/>
  <c r="J18" i="74"/>
  <c r="L18" i="74" s="1"/>
  <c r="G18" i="74"/>
  <c r="F18" i="74"/>
  <c r="D18" i="74"/>
  <c r="J17" i="74"/>
  <c r="L17" i="74" s="1"/>
  <c r="G17" i="74"/>
  <c r="F17" i="74"/>
  <c r="D17" i="74"/>
  <c r="J16" i="74"/>
  <c r="L16" i="74" s="1"/>
  <c r="G16" i="74"/>
  <c r="F16" i="74"/>
  <c r="D16" i="74"/>
  <c r="J15" i="74"/>
  <c r="L15" i="74" s="1"/>
  <c r="G15" i="74"/>
  <c r="F15" i="74"/>
  <c r="D15" i="74"/>
  <c r="J14" i="74"/>
  <c r="L14" i="74" s="1"/>
  <c r="G14" i="74"/>
  <c r="F14" i="74"/>
  <c r="D14" i="74"/>
  <c r="J13" i="74"/>
  <c r="L13" i="74" s="1"/>
  <c r="G13" i="74"/>
  <c r="F13" i="74"/>
  <c r="D13" i="74"/>
  <c r="J12" i="74"/>
  <c r="L12" i="74" s="1"/>
  <c r="G12" i="74"/>
  <c r="F12" i="74"/>
  <c r="D12" i="74"/>
  <c r="J11" i="74"/>
  <c r="L11" i="74" s="1"/>
  <c r="G11" i="74"/>
  <c r="F11" i="74"/>
  <c r="D11" i="74"/>
  <c r="F128" i="83"/>
  <c r="E128" i="83"/>
  <c r="D128" i="83"/>
  <c r="C128" i="83"/>
  <c r="H19" i="74" l="1"/>
  <c r="M19" i="74" s="1"/>
  <c r="H11" i="74"/>
  <c r="M11" i="74" s="1"/>
  <c r="H12" i="74"/>
  <c r="M12" i="74" s="1"/>
  <c r="H13" i="74"/>
  <c r="M13" i="74" s="1"/>
  <c r="H14" i="74"/>
  <c r="M14" i="74" s="1"/>
  <c r="H15" i="74"/>
  <c r="M15" i="74" s="1"/>
  <c r="H16" i="74"/>
  <c r="M16" i="74" s="1"/>
  <c r="H17" i="74"/>
  <c r="M17" i="74" s="1"/>
  <c r="H18" i="74"/>
  <c r="M18" i="74" s="1"/>
  <c r="H20" i="74"/>
  <c r="M20" i="74" s="1"/>
  <c r="H23" i="74"/>
  <c r="M23" i="74" s="1"/>
  <c r="H24" i="74"/>
  <c r="M24" i="74" s="1"/>
  <c r="H25" i="74"/>
  <c r="M25" i="74" s="1"/>
  <c r="H26" i="74"/>
  <c r="M26" i="74" s="1"/>
  <c r="H27" i="74"/>
  <c r="M27" i="74" s="1"/>
  <c r="M28" i="74"/>
  <c r="H29" i="74"/>
  <c r="M29" i="74" s="1"/>
  <c r="H30" i="74"/>
  <c r="M30" i="74" s="1"/>
  <c r="H31" i="74"/>
  <c r="M31" i="74" s="1"/>
  <c r="H32" i="74"/>
  <c r="M32" i="74" s="1"/>
  <c r="H33" i="74"/>
  <c r="M33" i="74" s="1"/>
  <c r="H34" i="74"/>
  <c r="M34" i="74" s="1"/>
  <c r="H35" i="74"/>
  <c r="M35" i="74" s="1"/>
  <c r="C12" i="151"/>
  <c r="C26" i="151"/>
  <c r="E22" i="116"/>
  <c r="L24" i="84"/>
  <c r="K24" i="84"/>
  <c r="L23" i="84"/>
  <c r="K23" i="84"/>
  <c r="L22" i="84"/>
  <c r="K22" i="84"/>
  <c r="H22" i="83"/>
  <c r="H57" i="83" s="1"/>
  <c r="H92" i="83" s="1"/>
  <c r="H127" i="83" s="1"/>
  <c r="G22" i="83"/>
  <c r="G57" i="83" s="1"/>
  <c r="H21" i="83"/>
  <c r="H56" i="83" s="1"/>
  <c r="H91" i="83" s="1"/>
  <c r="H126" i="83" s="1"/>
  <c r="G21" i="83"/>
  <c r="G56" i="83" s="1"/>
  <c r="H20" i="83"/>
  <c r="H55" i="83" s="1"/>
  <c r="H90" i="83" s="1"/>
  <c r="H125" i="83" s="1"/>
  <c r="G20" i="83"/>
  <c r="I20" i="83" s="1"/>
  <c r="C28" i="151" l="1"/>
  <c r="G92" i="83"/>
  <c r="I57" i="83"/>
  <c r="G91" i="83"/>
  <c r="I56" i="83"/>
  <c r="I21" i="83"/>
  <c r="G55" i="83"/>
  <c r="I22" i="83"/>
  <c r="M23" i="85"/>
  <c r="G19" i="83"/>
  <c r="G18" i="83"/>
  <c r="G17" i="83"/>
  <c r="G16" i="83"/>
  <c r="G14" i="83"/>
  <c r="G13" i="83"/>
  <c r="C58" i="72"/>
  <c r="C53" i="72"/>
  <c r="C44" i="72"/>
  <c r="C39" i="72"/>
  <c r="C30" i="72"/>
  <c r="C20" i="72"/>
  <c r="C32" i="72" l="1"/>
  <c r="G127" i="83"/>
  <c r="I127" i="83" s="1"/>
  <c r="I92" i="83"/>
  <c r="I55" i="83"/>
  <c r="G90" i="83"/>
  <c r="G126" i="83"/>
  <c r="I126" i="83" s="1"/>
  <c r="I91" i="83"/>
  <c r="B44" i="72"/>
  <c r="B39" i="72"/>
  <c r="B58" i="72"/>
  <c r="B30" i="72"/>
  <c r="B20" i="72"/>
  <c r="B53" i="72"/>
  <c r="C60" i="72"/>
  <c r="C46" i="72"/>
  <c r="B60" i="72" l="1"/>
  <c r="C48" i="72"/>
  <c r="C62" i="72" s="1"/>
  <c r="C64" i="72" s="1"/>
  <c r="I90" i="83"/>
  <c r="G125" i="83"/>
  <c r="I125" i="83" s="1"/>
  <c r="B46" i="72"/>
  <c r="B32" i="72"/>
  <c r="I55" i="70"/>
  <c r="I47" i="70"/>
  <c r="I41" i="70"/>
  <c r="I32" i="70"/>
  <c r="I22" i="70"/>
  <c r="I14" i="70"/>
  <c r="I23" i="70" l="1"/>
  <c r="I25" i="70" s="1"/>
  <c r="B48" i="72"/>
  <c r="B62" i="72" s="1"/>
  <c r="B64" i="72" s="1"/>
  <c r="H64" i="72" s="1"/>
  <c r="G14" i="70"/>
  <c r="G47" i="70"/>
  <c r="G41" i="70"/>
  <c r="G32" i="70"/>
  <c r="G22" i="70"/>
  <c r="I49" i="70"/>
  <c r="I51" i="70" l="1"/>
  <c r="G23" i="70"/>
  <c r="G25" i="70" s="1"/>
  <c r="G49" i="70"/>
  <c r="G51" i="70" l="1"/>
  <c r="J13" i="86"/>
  <c r="I13" i="86"/>
  <c r="H13" i="86"/>
  <c r="G13" i="86"/>
  <c r="F13" i="86"/>
  <c r="E13" i="86"/>
  <c r="D13" i="86"/>
  <c r="L21" i="84"/>
  <c r="K21" i="84"/>
  <c r="L20" i="84"/>
  <c r="K20" i="84"/>
  <c r="L19" i="84"/>
  <c r="K19" i="84"/>
  <c r="L18" i="84"/>
  <c r="K18" i="84"/>
  <c r="L17" i="84"/>
  <c r="K17" i="84"/>
  <c r="L16" i="84"/>
  <c r="K16" i="84"/>
  <c r="G55" i="70" l="1"/>
  <c r="M54" i="70"/>
  <c r="G49" i="83"/>
  <c r="H19" i="83"/>
  <c r="H54" i="83" s="1"/>
  <c r="H89" i="83" s="1"/>
  <c r="H124" i="83" s="1"/>
  <c r="H18" i="83"/>
  <c r="H53" i="83" s="1"/>
  <c r="H88" i="83" s="1"/>
  <c r="H123" i="83" s="1"/>
  <c r="I18" i="83"/>
  <c r="H17" i="83"/>
  <c r="H52" i="83" s="1"/>
  <c r="H87" i="83" s="1"/>
  <c r="H122" i="83" s="1"/>
  <c r="G52" i="83"/>
  <c r="H16" i="83"/>
  <c r="H51" i="83" s="1"/>
  <c r="H86" i="83" s="1"/>
  <c r="H121" i="83" s="1"/>
  <c r="H15" i="83"/>
  <c r="H50" i="83" s="1"/>
  <c r="H85" i="83" s="1"/>
  <c r="H120" i="83" s="1"/>
  <c r="G15" i="83"/>
  <c r="G50" i="83" s="1"/>
  <c r="H14" i="83"/>
  <c r="H49" i="83" s="1"/>
  <c r="H84" i="83" s="1"/>
  <c r="H119" i="83" s="1"/>
  <c r="G501" i="81"/>
  <c r="F501" i="81"/>
  <c r="E501" i="81"/>
  <c r="E382" i="81"/>
  <c r="G371" i="81"/>
  <c r="E252" i="81"/>
  <c r="G241" i="81"/>
  <c r="F241" i="81"/>
  <c r="E241" i="81"/>
  <c r="E122" i="81"/>
  <c r="E3" i="81"/>
  <c r="L86" i="79"/>
  <c r="L77" i="79"/>
  <c r="L76" i="79"/>
  <c r="L75" i="79"/>
  <c r="L74" i="79"/>
  <c r="L73" i="79"/>
  <c r="L72" i="79"/>
  <c r="L71" i="79"/>
  <c r="L70" i="79"/>
  <c r="L67" i="79"/>
  <c r="L66" i="79"/>
  <c r="L65" i="79"/>
  <c r="L64" i="79"/>
  <c r="L58" i="79"/>
  <c r="L54" i="79"/>
  <c r="L49" i="79"/>
  <c r="L36" i="79"/>
  <c r="L29" i="79"/>
  <c r="I19" i="83" l="1"/>
  <c r="I16" i="83"/>
  <c r="I14" i="83"/>
  <c r="I49" i="83"/>
  <c r="G87" i="83"/>
  <c r="I52" i="83"/>
  <c r="I50" i="83"/>
  <c r="G85" i="83"/>
  <c r="G53" i="83"/>
  <c r="I15" i="83"/>
  <c r="I17" i="83"/>
  <c r="G51" i="83"/>
  <c r="I51" i="83" s="1"/>
  <c r="G54" i="83"/>
  <c r="G84" i="83"/>
  <c r="I84" i="83" l="1"/>
  <c r="G119" i="83"/>
  <c r="I119" i="83" s="1"/>
  <c r="I87" i="83"/>
  <c r="G122" i="83"/>
  <c r="I122" i="83" s="1"/>
  <c r="I85" i="83"/>
  <c r="G120" i="83"/>
  <c r="I120" i="83" s="1"/>
  <c r="G86" i="83"/>
  <c r="I54" i="83"/>
  <c r="G89" i="83"/>
  <c r="I53" i="83"/>
  <c r="G88" i="83"/>
  <c r="I88" i="83" l="1"/>
  <c r="G123" i="83"/>
  <c r="I123" i="83" s="1"/>
  <c r="I89" i="83"/>
  <c r="G124" i="83"/>
  <c r="I124" i="83" s="1"/>
  <c r="I86" i="83"/>
  <c r="G121" i="83"/>
  <c r="I121" i="83" s="1"/>
  <c r="A76" i="83"/>
  <c r="A75" i="83"/>
  <c r="E5" i="77"/>
  <c r="A5" i="77"/>
  <c r="E5" i="76"/>
  <c r="B5" i="76"/>
  <c r="A4" i="75"/>
  <c r="A40" i="83" l="1"/>
  <c r="A110" i="83" s="1"/>
  <c r="A41" i="83"/>
  <c r="A111" i="83" s="1"/>
  <c r="E4" i="80"/>
  <c r="J25" i="84"/>
  <c r="I25" i="84"/>
  <c r="H25" i="84"/>
  <c r="G25" i="84"/>
  <c r="F25" i="84"/>
  <c r="E25" i="84"/>
  <c r="D25" i="84"/>
  <c r="C25" i="84"/>
  <c r="L15" i="84"/>
  <c r="K15" i="84"/>
  <c r="F93" i="83"/>
  <c r="E93" i="83"/>
  <c r="D93" i="83"/>
  <c r="C93" i="83"/>
  <c r="F58" i="83"/>
  <c r="E58" i="83"/>
  <c r="D58" i="83"/>
  <c r="C58" i="83"/>
  <c r="F23" i="83"/>
  <c r="E23" i="83"/>
  <c r="D23" i="83"/>
  <c r="C23" i="83"/>
  <c r="H13" i="83"/>
  <c r="G23" i="83" l="1"/>
  <c r="H23" i="83"/>
  <c r="I13" i="83"/>
  <c r="L25" i="84"/>
  <c r="K25" i="84"/>
  <c r="H48" i="83"/>
  <c r="H83" i="83" s="1"/>
  <c r="H118" i="83" s="1"/>
  <c r="H128" i="83" s="1"/>
  <c r="G48" i="83"/>
  <c r="G83" i="83" s="1"/>
  <c r="G118" i="83" s="1"/>
  <c r="L48" i="79"/>
  <c r="L92" i="79"/>
  <c r="L90" i="79"/>
  <c r="L89" i="79"/>
  <c r="L88" i="79"/>
  <c r="L87" i="79"/>
  <c r="L84" i="79"/>
  <c r="L82" i="79"/>
  <c r="L80" i="79"/>
  <c r="L79" i="79"/>
  <c r="L69" i="79"/>
  <c r="L63" i="79"/>
  <c r="L62" i="79"/>
  <c r="L59" i="79"/>
  <c r="L57" i="79"/>
  <c r="L56" i="79"/>
  <c r="L53" i="79"/>
  <c r="L52" i="79"/>
  <c r="L51" i="79"/>
  <c r="L50" i="79"/>
  <c r="L39" i="79"/>
  <c r="L38" i="79"/>
  <c r="L37" i="79"/>
  <c r="L35" i="79"/>
  <c r="L34" i="79"/>
  <c r="L33" i="79"/>
  <c r="L32" i="79"/>
  <c r="L30" i="79"/>
  <c r="L28" i="79"/>
  <c r="L27" i="79"/>
  <c r="L26" i="79"/>
  <c r="L25" i="79"/>
  <c r="L20" i="79"/>
  <c r="L19" i="79"/>
  <c r="L18" i="79"/>
  <c r="L16" i="79"/>
  <c r="L15" i="79"/>
  <c r="L13" i="79"/>
  <c r="L12" i="79"/>
  <c r="L11" i="79"/>
  <c r="G128" i="83" l="1"/>
  <c r="I128" i="83" s="1"/>
  <c r="I118" i="83"/>
  <c r="I23" i="83"/>
  <c r="H58" i="83"/>
  <c r="H93" i="83"/>
  <c r="I48" i="83"/>
  <c r="G58" i="83"/>
  <c r="I83" i="83"/>
  <c r="I58" i="83" l="1"/>
  <c r="G93" i="83"/>
  <c r="I93" i="83" s="1"/>
  <c r="M36" i="74"/>
  <c r="L36" i="74"/>
  <c r="K36" i="74"/>
  <c r="J36" i="74"/>
  <c r="I36" i="74"/>
  <c r="H36" i="74"/>
  <c r="G36" i="74"/>
  <c r="F36" i="74"/>
  <c r="E36" i="74"/>
  <c r="D36" i="74"/>
  <c r="M21" i="74"/>
  <c r="L21" i="74"/>
  <c r="K21" i="74"/>
  <c r="J21" i="74"/>
  <c r="I21" i="74"/>
  <c r="H21" i="74"/>
  <c r="G21" i="74"/>
  <c r="F21" i="74"/>
  <c r="E21" i="74"/>
  <c r="D21" i="74"/>
  <c r="D37" i="74" l="1"/>
  <c r="H37" i="74"/>
  <c r="L37" i="74"/>
  <c r="M37" i="74"/>
  <c r="O38" i="74" s="1"/>
  <c r="P38" i="74" s="1"/>
  <c r="E37" i="74"/>
  <c r="I37" i="74"/>
  <c r="K37" i="74"/>
  <c r="G37" i="74"/>
  <c r="F37" i="74"/>
  <c r="J37" i="74"/>
  <c r="E33" i="116" l="1"/>
  <c r="D27" i="116"/>
  <c r="D22" i="116" l="1"/>
  <c r="D33" i="116"/>
</calcChain>
</file>

<file path=xl/sharedStrings.xml><?xml version="1.0" encoding="utf-8"?>
<sst xmlns="http://schemas.openxmlformats.org/spreadsheetml/2006/main" count="6862" uniqueCount="1593">
  <si>
    <t xml:space="preserve"> </t>
  </si>
  <si>
    <t>වාර්ෂික ඇස්තමේන්තුවේ සඳහන් පරිදි වැඩසටහන් අංකය</t>
  </si>
  <si>
    <t>(1)</t>
  </si>
  <si>
    <t>(2)</t>
  </si>
  <si>
    <t>(3)</t>
  </si>
  <si>
    <t>(4)</t>
  </si>
  <si>
    <t>(5)</t>
  </si>
  <si>
    <t>(6)</t>
  </si>
  <si>
    <t>මුළු වියදම</t>
  </si>
  <si>
    <t>රු.</t>
  </si>
  <si>
    <t>මුළු එකතුව</t>
  </si>
  <si>
    <t>ප්‍රධාන ගණන්දීමේ නිලධාරි</t>
  </si>
  <si>
    <t>නම :</t>
  </si>
  <si>
    <t>තනතුර :</t>
  </si>
  <si>
    <t>දිනය :</t>
  </si>
  <si>
    <t>එකතුව</t>
  </si>
  <si>
    <t>වියදම් ශීර්ෂ අංකය :</t>
  </si>
  <si>
    <t>පුද්ගල පඩිනඩි</t>
  </si>
  <si>
    <t>උප එකතුව</t>
  </si>
  <si>
    <t>වැඩසටහන් අනුව වියදම් මූල්‍යකරණ සාරාංශය</t>
  </si>
  <si>
    <t>මූල්‍යකරණය</t>
  </si>
  <si>
    <t>සංකේතය</t>
  </si>
  <si>
    <t>සංකේත විස්තරය</t>
  </si>
  <si>
    <t>%</t>
  </si>
  <si>
    <t xml:space="preserve">  </t>
  </si>
  <si>
    <t>ශුද්ධ ප්‍රතිපාදනය</t>
  </si>
  <si>
    <t>සත්‍ය වියදම</t>
  </si>
  <si>
    <t>*වැඩසටහනක් වෙනුවෙන් අතිරේක පිටු එකතු කරන්නේ නම් අවසාන</t>
  </si>
  <si>
    <t>පාඩු හා අත්හැරීම් පිළිබඳ ප්‍රකාශය</t>
  </si>
  <si>
    <t>වියදම් ශිර්ෂ අංකය:</t>
  </si>
  <si>
    <t xml:space="preserve">                </t>
  </si>
  <si>
    <t>(i)</t>
  </si>
  <si>
    <t>වර්ෂය තුළ අලාභ අයකර ගැනීම/කපාහැරීම/අත්හැරිම් පිළිබඳ ප්‍රකාශය</t>
  </si>
  <si>
    <t>සිද්ධි සංඛ්‍යාව</t>
  </si>
  <si>
    <t>මුළු එකතුව (රු)</t>
  </si>
  <si>
    <t>රු</t>
  </si>
  <si>
    <t>අඩු</t>
  </si>
  <si>
    <t>වැඩි</t>
  </si>
  <si>
    <t>අලාභයේ ස්වභාවය අනුව සිද්ධි වර්ගීකරණය</t>
  </si>
  <si>
    <t>අගය  (රු)</t>
  </si>
  <si>
    <t>(ii)</t>
  </si>
  <si>
    <t>තවදුරටත් අයකර ගැනීමට හෝ කපා හැරීමට හෝ අත්හැරීමට ඇති පාඩු පිළිබඳ ප්‍රකාශය</t>
  </si>
  <si>
    <t>(ii) අනුව කාල විශ්ලේෂණය</t>
  </si>
  <si>
    <t>වසර 5 ට අඩු</t>
  </si>
  <si>
    <t>ගණන</t>
  </si>
  <si>
    <t xml:space="preserve">අඩු </t>
  </si>
  <si>
    <t>වසර 5-10</t>
  </si>
  <si>
    <t>වසර 10 ට වැඩි</t>
  </si>
  <si>
    <t xml:space="preserve">සටහන -  </t>
  </si>
  <si>
    <t>යටතේ වන අත්හැරීම් පිළිබඳ විස්තර ඇතුළත් කළ යුතු ය.</t>
  </si>
  <si>
    <t xml:space="preserve">පොත්වලින් කපාහැරීම පිළිබඳ ප්‍රකාශය  </t>
  </si>
  <si>
    <t xml:space="preserve">වියදම් ශීර්ෂ අංකය : </t>
  </si>
  <si>
    <t>වටිනාකම (රු)</t>
  </si>
  <si>
    <t>රු. 25,000.00  අඩු</t>
  </si>
  <si>
    <t>.. . . . . . . . . . . . .</t>
  </si>
  <si>
    <t>. . . . . . . . .   . . . . . . . .</t>
  </si>
  <si>
    <t>රු. 25,000.01  වැඩි</t>
  </si>
  <si>
    <t xml:space="preserve">. . . . . . . . . .. . . . . . . .  </t>
  </si>
  <si>
    <t>අලාභයේ ස්වභාවය</t>
  </si>
  <si>
    <t>ආරම්භක කපා නොහල ශේෂය</t>
  </si>
  <si>
    <t xml:space="preserve">        අලාභයේ            වටිනාකම       </t>
  </si>
  <si>
    <t>අයකර ගැනීම්</t>
  </si>
  <si>
    <t>පොතෙන් කපා හල අගය</t>
  </si>
  <si>
    <t>කපා නොහල ඉදිරියට ගෙනයන ශේෂය</t>
  </si>
  <si>
    <t>පොතෙන් කපා හැරිම සඳහා වු අනුමැතියේ යොමු අංකය</t>
  </si>
  <si>
    <t>වැය විෂය සංකේතය</t>
  </si>
  <si>
    <t>...................................</t>
  </si>
  <si>
    <t>XX</t>
  </si>
  <si>
    <t>..................................</t>
  </si>
  <si>
    <t>3.  වෙනත්  (පෞද්ගලික අංශය)</t>
  </si>
  <si>
    <t>ව්‍යාපෘතිය</t>
  </si>
  <si>
    <t>මූල්‍යකරණ සංකේතය</t>
  </si>
  <si>
    <t>බැඳීම් පිළිබඳ විස්තරය</t>
  </si>
  <si>
    <t>(7)</t>
  </si>
  <si>
    <t>(8)</t>
  </si>
  <si>
    <t>(9)</t>
  </si>
  <si>
    <t>(10)</t>
  </si>
  <si>
    <t xml:space="preserve">                              (3+4+5)   -  (6+7)       -  (8+9)         
</t>
  </si>
  <si>
    <t>[ (3+4+5) -  (6+7) - (8+9) ]</t>
  </si>
  <si>
    <t>(11)</t>
  </si>
  <si>
    <t>(12)</t>
  </si>
  <si>
    <t>(13)</t>
  </si>
  <si>
    <t>(10 + 11 - 12)</t>
  </si>
  <si>
    <t>දිනය</t>
  </si>
  <si>
    <t>වවුචර් අංකය</t>
  </si>
  <si>
    <t>ආදායකයාගේ නම</t>
  </si>
  <si>
    <t>ගෙවීමේ ස්වභාවය</t>
  </si>
  <si>
    <t>ගණන  (රු)</t>
  </si>
  <si>
    <t>වර්ෂය තුළ හර කිරීම්</t>
  </si>
  <si>
    <t>වර්ෂය තුළ බැර කිරීම්</t>
  </si>
  <si>
    <t>ගිණුම් අංකය</t>
  </si>
  <si>
    <t>ඉහත සඳහන් තොරතුරු නිවැරදි බවට සහතික කරමි.</t>
  </si>
  <si>
    <t xml:space="preserve">(3)  (-)/+ </t>
  </si>
  <si>
    <t>(4)=(1)+(2)+(3)</t>
  </si>
  <si>
    <r>
      <t xml:space="preserve">                                                                                                                                                                                                                                               </t>
    </r>
    <r>
      <rPr>
        <b/>
        <sz val="10"/>
        <rFont val="Ridi 17"/>
      </rPr>
      <t/>
    </r>
  </si>
  <si>
    <t>බැංකුවේ නම</t>
  </si>
  <si>
    <t>අවසාන  වරට බැංකු සැසඳුම් සකස් කළ මාසය</t>
  </si>
  <si>
    <t xml:space="preserve"> (රු.)</t>
  </si>
  <si>
    <t>ඉහත සඳහන් තොරතුරු සත්‍ය හා නිවැරදි බවට තහවුරු කරමි.</t>
  </si>
  <si>
    <t xml:space="preserve">       </t>
  </si>
  <si>
    <t xml:space="preserve">    ……………………</t>
  </si>
  <si>
    <t>………………</t>
  </si>
  <si>
    <t xml:space="preserve">     …………………………………..</t>
  </si>
  <si>
    <t>1(i)</t>
  </si>
  <si>
    <t>1(ii)</t>
  </si>
  <si>
    <t>2(i)</t>
  </si>
  <si>
    <t>2(ii)</t>
  </si>
  <si>
    <t>2(iii)=2(i)+2(ii)</t>
  </si>
  <si>
    <t>4(i)</t>
  </si>
  <si>
    <t>4(ii)</t>
  </si>
  <si>
    <t>4(iii)=4(i)+4(ii)</t>
  </si>
  <si>
    <t>5=2(iii)+(3)-4(iii)</t>
  </si>
  <si>
    <t xml:space="preserve">     ……………………………………………………..</t>
  </si>
  <si>
    <t>5=(1)+(2)-[(3)+(4)]</t>
  </si>
  <si>
    <t xml:space="preserve"> ……………………………………………..</t>
  </si>
  <si>
    <t>(9)=(6)+(7)+(8)</t>
  </si>
  <si>
    <t>(11)=(5)+(10)</t>
  </si>
  <si>
    <t xml:space="preserve"> (6÷5)X100</t>
  </si>
  <si>
    <t>1(iii)</t>
  </si>
  <si>
    <t>2(iii)</t>
  </si>
  <si>
    <t>3(i)</t>
  </si>
  <si>
    <t>3(ii)</t>
  </si>
  <si>
    <t>3(iii)</t>
  </si>
  <si>
    <t>4(iii)</t>
  </si>
  <si>
    <t>මූල්‍ය කාර්යසාධන ප්‍රකාශය</t>
  </si>
  <si>
    <t>සටහන</t>
  </si>
  <si>
    <t>තත්‍ය</t>
  </si>
  <si>
    <t>ආදායම් ලැබීම්</t>
  </si>
  <si>
    <t>දේශීය භාණ්ඩ හා සේවා මත බදු</t>
  </si>
  <si>
    <t>බදු නොවන ආදායම් හා වෙනත්</t>
  </si>
  <si>
    <t>මුළු ආදායම් ලැබීම් (අ)</t>
  </si>
  <si>
    <t>ආදායම් නොවන ලැබීම්</t>
  </si>
  <si>
    <t>භාණ්ඩාගාර අග්‍රිම</t>
  </si>
  <si>
    <t xml:space="preserve">තැන්පතු </t>
  </si>
  <si>
    <t>මුළු ආදායම් නොවන ලැබීම් (ආ)</t>
  </si>
  <si>
    <t>මුළු ආදායම් ලැබීම් සහ ආදායම් නොවන ලැබීම් ඇ = (අ)+(ආ)</t>
  </si>
  <si>
    <t>අඩුකළා : වියදම්</t>
  </si>
  <si>
    <t>පුනරාවර්තන වියදම්</t>
  </si>
  <si>
    <t>වැටුප්, වේතන සහ අනෙකුත් සේවක ප්‍රතිලාභ</t>
  </si>
  <si>
    <t>අනෙකුත් භාණ්ඩ හා සේවා</t>
  </si>
  <si>
    <t>සහනාධාර, ප්‍රදාන සහ මාරුකිරීම්</t>
  </si>
  <si>
    <t>මූලධන වියදම්</t>
  </si>
  <si>
    <t>මූලධන වත්කම් පුනරුත්ථාපනය හා වැඩිදියුණු කිරීම්</t>
  </si>
  <si>
    <t>මූලධන වත්කම් අත්පත් කර ගැනීම්</t>
  </si>
  <si>
    <t>ප්‍රාග්ධන මාරුකිරීම්</t>
  </si>
  <si>
    <t>මූල්‍ය වත්කම් අත්පත් කර ගැනීම</t>
  </si>
  <si>
    <t>හැකියා වර්ධනය</t>
  </si>
  <si>
    <t>වෙනත් මූලධන වියදම්</t>
  </si>
  <si>
    <t>මූල්‍ය තත්ත්වය පිළිබඳ ප්‍රකාශය</t>
  </si>
  <si>
    <t>මූල්‍ය නොවන වත්කම්</t>
  </si>
  <si>
    <t>මූල්‍ය වත්කම්</t>
  </si>
  <si>
    <t>මුදල් හා මුදල් සමාන දෑ</t>
  </si>
  <si>
    <t>මුළු වත්කම්</t>
  </si>
  <si>
    <t>ශුද්ධ වත්කම් / ස්කන්ධය</t>
  </si>
  <si>
    <t xml:space="preserve">දේපළ පිරියත හා උපකරණ සංචිතය </t>
  </si>
  <si>
    <t>ජංගම වගකීම්</t>
  </si>
  <si>
    <t>තැන්පතු ගිණුම්</t>
  </si>
  <si>
    <t>අග්‍රිම ශේෂය</t>
  </si>
  <si>
    <t>මුළු වගකීම්</t>
  </si>
  <si>
    <t>ගණන්දීමේ නිලධාරි</t>
  </si>
  <si>
    <t>ප්‍රධාන මූල්‍ය නිලධාරි/ප්‍රධාන ගණකාධිකාරි/</t>
  </si>
  <si>
    <t>අධ්‍යක්ෂ (මුදල්)/ කොමසාරිස් (මුදල්)</t>
  </si>
  <si>
    <t>මුදල් ප්‍රවාහ ප්‍රකාශය</t>
  </si>
  <si>
    <t>මෙහෙයුම් ක්‍රියාකාරකම්වලින් ජනිත වූ මුදල් ප්‍රවාහයන්</t>
  </si>
  <si>
    <t>මුළු බදු ලැබීම්</t>
  </si>
  <si>
    <t>ගාස්තු, අධිභාර, දඩමුදල් සහ බලපත්‍ර</t>
  </si>
  <si>
    <t>ලාභ</t>
  </si>
  <si>
    <t>මෙහෙයුම් ක්‍රියාකාරකම්වලින් ජනිත වූ මුදල් ප්‍රවාහය (අ)</t>
  </si>
  <si>
    <t>අඩුකළා : මුදල් වැය කිරීම්</t>
  </si>
  <si>
    <t>පුද්ගල පඩිනඩි හා මෙහෙයුම් වියදම්</t>
  </si>
  <si>
    <t>සහනාධාර සහ මාරුකිරීම්</t>
  </si>
  <si>
    <t>මෙහෙයුම් ක්‍රියාකාරකම් සඳහා වැය කරන ලද මුදල් ප්‍රවාහය (ආ)</t>
  </si>
  <si>
    <t>මෙහෙයුම් ක්‍රියාකාරකම්වලින් ජනිත වූ ශුද්ධ මුදල් ප්‍රවාහය (ඇ )=(අ)-(ආ)</t>
  </si>
  <si>
    <t>ලාභාංශ</t>
  </si>
  <si>
    <t>උපණය අයකර ගැනීම්</t>
  </si>
  <si>
    <t>ආයෝජන ක්‍රියාකාරකම්වලින් ජනිත වූ මුදල් ප්‍රවාහය (ඈ)</t>
  </si>
  <si>
    <t>ආයෝජන ක්‍රියාකාරකම් සඳහා වැය කරන ලද මුළු මුදල් ප්‍රවාහය (ඉ)</t>
  </si>
  <si>
    <t>ආයෝජන ක්‍රියාකාරකම්වලින් ජනිත වූ ශුද්ධ මුදල් ප්‍රවාහය ( ඊ)=(ඈ)-(ඉ)</t>
  </si>
  <si>
    <t>මෙහෙයුම් හා ආයෝජන ක්‍රියාකාරකම්වලින් ජනිත වූ ශුද්ධ මුදල් ප්‍රවාහය (උ)=( ඇ) + (ඊ)</t>
  </si>
  <si>
    <t xml:space="preserve">මූල්‍ය ක්‍රියාකාරකම්වලින් ජනිත වූ මුදල් ප්‍රවාහයන් </t>
  </si>
  <si>
    <t>දේශීය ණය ගැනීම්</t>
  </si>
  <si>
    <t>විදේශීය ණය ගැනීම්</t>
  </si>
  <si>
    <t>ප්‍රදානයන් ලැබීම්</t>
  </si>
  <si>
    <t>මූල්‍ය ක්‍රියාකාරකම්වලින් ජනිත වූ මුළු මුදල් ප්‍රවාහය (ඌ)</t>
  </si>
  <si>
    <t>දේශීය ණය ආපසු ගෙවීම්</t>
  </si>
  <si>
    <t>විදේශීය ණය ආපසු ගෙවීම්</t>
  </si>
  <si>
    <t>මූල්‍ය ක්‍රියාකාරකම් සඳහා වැය කරන ලද මුළු මුදල් ප්‍රවාහය (එ)</t>
  </si>
  <si>
    <t>මූල්‍ය ක්‍රියාකාරකම්වලින් ජනිත වූ මුදල් ප්‍රවාහය (ඒ)=(ඌ)-(එ)</t>
  </si>
  <si>
    <t>ජනවාරි 01 දිනට ආරම්භක මුදල් ශේෂය</t>
  </si>
  <si>
    <t>දෙසැම්බර් 31 දිනට අවසාන මුදල් ශේෂය</t>
  </si>
  <si>
    <t>වැය විෂයය</t>
  </si>
  <si>
    <t>විස්තරය</t>
  </si>
  <si>
    <t>ගමන් වියදම්</t>
  </si>
  <si>
    <t>සැපයීම්</t>
  </si>
  <si>
    <t>නඩත්තු වියදම්</t>
  </si>
  <si>
    <t>සේවා</t>
  </si>
  <si>
    <t>මාරුකිරීම්</t>
  </si>
  <si>
    <t>ආදායම් සංකේතය</t>
  </si>
  <si>
    <t>ආදායම් විස්තරය</t>
  </si>
  <si>
    <t>ආදායම් ඇස්තමේන්තුව</t>
  </si>
  <si>
    <t>ආදායම් රැස්කිරීම්</t>
  </si>
  <si>
    <t>හිඟ ආදායම් රැස්කිරීම්</t>
  </si>
  <si>
    <t>ආදායමෙන් ආපසු ගෙවීම්</t>
  </si>
  <si>
    <t>ශුද්ධ ආදායම</t>
  </si>
  <si>
    <t>මූලික ඇස්තමේන්තුව</t>
  </si>
  <si>
    <t>සංශෝධිත ඇස්තමේන්තුව</t>
  </si>
  <si>
    <t>මුදලින්</t>
  </si>
  <si>
    <t>වැරදි නිවැරදි කිරීම්</t>
  </si>
  <si>
    <t>බදු නොවන ආදායම</t>
  </si>
  <si>
    <t>පූර්ව මුදල් වර්ෂ 3 සඳහා ශුද්ධ ආදායම් රැස්කිරීම</t>
  </si>
  <si>
    <t xml:space="preserve">වර්ෂය 1 </t>
  </si>
  <si>
    <t>රු. …………….</t>
  </si>
  <si>
    <t xml:space="preserve">වර්ෂය 2 </t>
  </si>
  <si>
    <t xml:space="preserve">වර්ෂය 3 </t>
  </si>
  <si>
    <t>කාල පරිච්ඡේදය</t>
  </si>
  <si>
    <t>වර්ෂ ආරම්භක ශේෂය</t>
  </si>
  <si>
    <t>වාර්තා කරනු ලබන වර්ෂයට අදාළ හිඟ මුදල්</t>
  </si>
  <si>
    <t xml:space="preserve">කපා හරින ලද හිඟ ආදායම් </t>
  </si>
  <si>
    <t>වර්ෂ අවසාන ශේෂය</t>
  </si>
  <si>
    <t>(1) වාර්තා කරනු ලබන වසරට අදාළ හිඟ මුදල්</t>
  </si>
  <si>
    <t xml:space="preserve">උදා: </t>
  </si>
  <si>
    <t>(2) පසුගිය වසරට අදාළ හිඟ මුදල්</t>
  </si>
  <si>
    <t>(3) පසුගිය වසරට පෙර වසර වන විට හිඟ මුදල්</t>
  </si>
  <si>
    <t xml:space="preserve">    ……………..</t>
  </si>
  <si>
    <t xml:space="preserve">             දිනය</t>
  </si>
  <si>
    <t>ප්‍රධාන මූල්‍ය නිලධාරි/ප්‍රධාන ගණකාධිකාරි</t>
  </si>
  <si>
    <t>/මුදල් අංශයේ ප්‍රධානි නම සහ අත්සන</t>
  </si>
  <si>
    <t>වෙනස්කම්වලට හේතු</t>
  </si>
  <si>
    <t xml:space="preserve">   ……………..</t>
  </si>
  <si>
    <t xml:space="preserve">          ……………………………………………..</t>
  </si>
  <si>
    <t>ප්‍රධාන මූල්‍ය නිලධාරි /ප්‍රධාන ගණකාධිකාරි/</t>
  </si>
  <si>
    <t>මුදල් අංශයේ ප්‍රධානි නම සහ අත්සන</t>
  </si>
  <si>
    <t xml:space="preserve">සත්‍ය ආදායම </t>
  </si>
  <si>
    <t xml:space="preserve">     ……………………………………………..</t>
  </si>
  <si>
    <t>ප්‍රධාන මූල්‍ය නිලධාරි/ ප්‍රධාන ගණකාධිකාරි/</t>
  </si>
  <si>
    <t>අමාත්‍යාංශයේ/දෙපාර්තමේන්තුවේ/දිස්ත්‍රික් ලේකම් කාර්යාලයේ නම :</t>
  </si>
  <si>
    <t>වියදමෙහි නම</t>
  </si>
  <si>
    <t>ශුද්ධ ප්‍රතිඵලය ඉතිරිය /(ඉක්මවීම්)</t>
  </si>
  <si>
    <t>වැඩසටහන (1)</t>
  </si>
  <si>
    <t>(1) පුනරාවර්තන</t>
  </si>
  <si>
    <t>(2) ප්‍රාග්ධන</t>
  </si>
  <si>
    <t xml:space="preserve">අධ්‍යක්ෂ (මුදල්) /කොමසාරිස් (මුදල්) </t>
  </si>
  <si>
    <t>වැඩසටහන් අනුව වියදම් ප්‍රකාශය</t>
  </si>
  <si>
    <t>ප්‍රතිපාදනය</t>
  </si>
  <si>
    <t>වියදම</t>
  </si>
  <si>
    <t>1001 වැටුප් හා වේතන</t>
  </si>
  <si>
    <t>1002 අතිකාල හා නිවාඩු දින වැටුප්</t>
  </si>
  <si>
    <t>1003 වෙනත් දීමනා</t>
  </si>
  <si>
    <t>1101 දේශීය</t>
  </si>
  <si>
    <t>1102 විදේශීය</t>
  </si>
  <si>
    <t>1201 ලිපිද්‍රව්‍ය හා කාර්යාලීය අවශ්‍යතා</t>
  </si>
  <si>
    <t>1202 ඉන්ධන</t>
  </si>
  <si>
    <t>1203 ආහාර පාන හා නිල ඇඳුම්</t>
  </si>
  <si>
    <t>1204 වෛද්‍ය සැපයීම්</t>
  </si>
  <si>
    <t>1205 වෙනත්</t>
  </si>
  <si>
    <t>1301 වාහන</t>
  </si>
  <si>
    <t>1302 යන්ත්‍ර සහ යන්ත්‍රෝපකරණ</t>
  </si>
  <si>
    <t>1303 ගොඩනැගිලි සහ ඉදිකිරීම්</t>
  </si>
  <si>
    <t>1401 ප්‍රවාහන</t>
  </si>
  <si>
    <t>1402 තැපැල් හා සන්නිවේදන</t>
  </si>
  <si>
    <t>1403 විදුලිය හා ජලය</t>
  </si>
  <si>
    <t>1404 බදු කුලී සහ පළාත් පාලන ආයතන බදු</t>
  </si>
  <si>
    <t>1405 වෙනත්</t>
  </si>
  <si>
    <t>1501 සුභසාධන වැඩසටහන්</t>
  </si>
  <si>
    <t>1502 විශ්‍රාමික ප්‍රතිලාභ</t>
  </si>
  <si>
    <t>1503 රාජ්‍ය ආයතන</t>
  </si>
  <si>
    <t>1504 සංවර්ධන සහනාධාර</t>
  </si>
  <si>
    <t>1505 සම්මාදම් සහ දායක මුදල්</t>
  </si>
  <si>
    <t>1507 පළාත් සභා සඳහා දායකත්වය</t>
  </si>
  <si>
    <t>1508 වෙනත්</t>
  </si>
  <si>
    <t>1509 හදිසි අවශ්‍යතා අරමුදලට දායකත්වය</t>
  </si>
  <si>
    <t>1601 දේශීය ණය</t>
  </si>
  <si>
    <t>1602 විදේශීය ණය</t>
  </si>
  <si>
    <t>1701 පාඩු සහ කපාහැරීම්</t>
  </si>
  <si>
    <t>1702 අනපේක්ෂිත සේවා</t>
  </si>
  <si>
    <t xml:space="preserve">මූලධන වත්කම් පුනරුත්ථාපනය හා වැඩිදියුණු කිරීම </t>
  </si>
  <si>
    <t>2001 ගොඩනැගිලි සහ ඉදිකිරීම්</t>
  </si>
  <si>
    <t>2002 යන්ත්‍ර හා යන්ත්‍රෝපකරණ</t>
  </si>
  <si>
    <t>2003 වාහන</t>
  </si>
  <si>
    <t>එකතුව (අ)</t>
  </si>
  <si>
    <t>මූලධන වත්කම් අත්පත් කර ගැනීම</t>
  </si>
  <si>
    <t>2101 වාහන</t>
  </si>
  <si>
    <t>2102 ගෘහභාණ්ඩ හා කාර්යාලීය උපකරණ</t>
  </si>
  <si>
    <t>2103 යන්ත්‍ර හා යන්ත්‍රෝපකරණ</t>
  </si>
  <si>
    <t>2104 ගොඩනැගිලි සහ ඉදිකිරීම්</t>
  </si>
  <si>
    <t>2105 ඉඩම් සහ ඉඩම් වැඩිදියුණු කිරීම්</t>
  </si>
  <si>
    <t>2201 රාජ්‍ය ආයතන</t>
  </si>
  <si>
    <t>2202 සංවර්ධන සහායන්</t>
  </si>
  <si>
    <t>2203 පළාත් සභා සඳහා දායකත්වය</t>
  </si>
  <si>
    <t>2204 විදේශයන්ට මාරු කිරීම්</t>
  </si>
  <si>
    <t xml:space="preserve">2301 හිමිකම් දායක මුදල් </t>
  </si>
  <si>
    <t>2302 ණය දීම</t>
  </si>
  <si>
    <t>2401 කාර්ය මණ්ඩල පුහුණු</t>
  </si>
  <si>
    <t>2501 ප්‍රතිව්‍යුහගතකරණය</t>
  </si>
  <si>
    <t>2502 ආයෝජන</t>
  </si>
  <si>
    <t xml:space="preserve">2503 අනපේක්ෂිත සේවා </t>
  </si>
  <si>
    <t>2504 පළාත් සභා සඳහා දායකත්වය</t>
  </si>
  <si>
    <t>ශුද්ධ බලපෑම</t>
  </si>
  <si>
    <t xml:space="preserve">ඉතිරිය / (ඉක්මවීම්)    </t>
  </si>
  <si>
    <t>ඉතිරිය / (ඉක්මවීම්) සංශෝධිත ඇස්තමේන්තුවේ % ලෙස</t>
  </si>
  <si>
    <t>වැඩසට./ව්‍යාපෘ./උප ව්‍යාපෘ./වැය විෂයය අංකය</t>
  </si>
  <si>
    <t>සටහන - 5 - වැය විෂය අනුව වර්ගීකරණය කරන ලද වැටුප්, වේතන සහ අනෙකුත් සේවක ප්‍රතිලාභ</t>
  </si>
  <si>
    <t>සටහන - 6 - වැය විෂය අනුව වර්ගීකරණය කරන ලද අනෙකුත් භාණ්ඩ හා සේවා</t>
  </si>
  <si>
    <t xml:space="preserve">එකතුව (අ) </t>
  </si>
  <si>
    <t xml:space="preserve">එකතුව (ආ) </t>
  </si>
  <si>
    <t>එකතුව ( ඇ )</t>
  </si>
  <si>
    <t>එකතුව ( ඈ )</t>
  </si>
  <si>
    <t>අනෙකුත් භාණ්ඩ හා සේවා සඳහා මුළු වියදම (අ+ආ+ඇ+ඈ)</t>
  </si>
  <si>
    <t>සටහන - 7 - වැය විෂය අනුව වර්ගීකරණය කරන ලද මාරුකිරීම්, ප්‍රදානයන් සහ සහනාධාර</t>
  </si>
  <si>
    <t>සටහන - 9 - වැය විෂය අනුව වර්ගීකරණය කරන ලද අනෙකුත් පුනරාවර්තන වියදම්</t>
  </si>
  <si>
    <t>මුළු පුනරාවර්තන වියදම්වල එකතුව        (සටහන 5-9)</t>
  </si>
  <si>
    <t>වැය විෂය අනුව රාජ්‍ය ආයෝජන වියදම් වර්ගීකරණය</t>
  </si>
  <si>
    <t xml:space="preserve">සටහන - 10 මූලධන වත්කම් පුනරුත්ථාපනය හා වැඩිදියුණු කිරීම </t>
  </si>
  <si>
    <t>සටහන - 11 මූලධන වත්කම් අත්පත් කර ගැනීම</t>
  </si>
  <si>
    <t>එකතුව (ආ)</t>
  </si>
  <si>
    <t>සටහන -12 ප්‍රාග්ධන මාරුකිරීම්</t>
  </si>
  <si>
    <t>සටහන - 13 මූල්‍ය වත්කම් අත්පත් කර ගැනීම</t>
  </si>
  <si>
    <t xml:space="preserve">එකතුව (ඈ) </t>
  </si>
  <si>
    <t>සටහන - 14 හැකියා වර්ධනය</t>
  </si>
  <si>
    <t>එකතුව (ඉ )</t>
  </si>
  <si>
    <t>සටහන - 15 වෙනත් මූලධන වියදම්</t>
  </si>
  <si>
    <t>එකතුව (ඊ)</t>
  </si>
  <si>
    <t>රාජ්‍ය ආයෝජනයන්හි මුළු වියදම (අ+ආ+ඇ+ඈ+ඉ+ඊ)</t>
  </si>
  <si>
    <t xml:space="preserve">රු. </t>
  </si>
  <si>
    <t>වෙනස</t>
  </si>
  <si>
    <t>මුළු වියදම්වල එකුතව (සටහන 5-15)</t>
  </si>
  <si>
    <t>ඉතිරිවීම්/  (ඉක්මවීම්)</t>
  </si>
  <si>
    <t xml:space="preserve">ශුද්ධ ප්‍රතිපාදනය   **                                                                                                                                       </t>
  </si>
  <si>
    <t xml:space="preserve">සත්‍ය වියදම                    </t>
  </si>
  <si>
    <t xml:space="preserve">ශුද්ධ ප්‍රතිපාදනය **                                                                                                                                                                                                                                 </t>
  </si>
  <si>
    <t xml:space="preserve">සත්‍ය වියදම                                                                    </t>
  </si>
  <si>
    <t xml:space="preserve">ශුද්ධ ප්‍රතිපාදනය **                                                                                                                           </t>
  </si>
  <si>
    <t>වියදමේ       ප්‍රතිශතය ***</t>
  </si>
  <si>
    <t>***  දශමස්ථාන රහිතව % සඳහන් කරන්න</t>
  </si>
  <si>
    <t>(වැඩසටහනක ව්‍යපෘති අනුව  මූලධන වියදම් හා පුනරාවර්තන වියදම්වල මුල්‍යකරණය)</t>
  </si>
  <si>
    <t>අග්‍රිම ගිණුම් අංකය</t>
  </si>
  <si>
    <t>අග්‍රිම ලැබීම්</t>
  </si>
  <si>
    <t>අග්‍රිම පියවීම</t>
  </si>
  <si>
    <t>නොපිය වූ උප අග්‍රිම</t>
  </si>
  <si>
    <t>නොපිය වූ අග්‍රිම (නොපියවූ උප අග්‍රිම හැර)</t>
  </si>
  <si>
    <t>භාණ්ඩාගාරයෙන්</t>
  </si>
  <si>
    <t>වෙනත් මූලාශ්‍රවලින්</t>
  </si>
  <si>
    <t>වියදම් මගින්</t>
  </si>
  <si>
    <t>මුදල් මගින්</t>
  </si>
  <si>
    <t>නොපිය වූ උප අග්‍රිම ශේෂය</t>
  </si>
  <si>
    <t>නොපිය වූ අග්‍රිම ශේෂය</t>
  </si>
  <si>
    <t>1. ඉහත 4 හා 5 ශේෂ අතර වෙනසට හේතු පෙන්වන්න</t>
  </si>
  <si>
    <t>මෙම ශේෂ වාර්තාව අත්සන් කරන දින වන විට පියවා ඇත්නම් ඒ බව ද, නොඑසේ නම් නොපියවීමට හේතු සඳහන් කරන්න.</t>
  </si>
  <si>
    <t xml:space="preserve">තැන්පතු අංකය </t>
  </si>
  <si>
    <t>අත්තිකාරම් ගිණුමේ නම</t>
  </si>
  <si>
    <t>අත්තිකාරම් ගිණුම් අංකය</t>
  </si>
  <si>
    <t>ශේෂය</t>
  </si>
  <si>
    <t>සටහන -(i)</t>
  </si>
  <si>
    <t>සටහන-(ii)</t>
  </si>
  <si>
    <t>සටහන-(vi)</t>
  </si>
  <si>
    <t>ආයෝජන ක්‍රියාකාරකම්වලින් ජනිත වූ මුදල් ප්‍රවාහයන්</t>
  </si>
  <si>
    <t>1406 කල්බදු වාහන සඳහා පොළී ගෙවීම්</t>
  </si>
  <si>
    <t xml:space="preserve">සටහන - 8 - වැය විෂය අනුව වර්ගීකරණය කරන ලද පොළී ගෙවීම් </t>
  </si>
  <si>
    <t>1404 බදු කුලී සහ පළාත් පාලන ආයතන          බදු</t>
  </si>
  <si>
    <t xml:space="preserve">1407 රාජ්‍ය ආයෝජන පවත්වාගෙන                 යාමේ පිරිවැය </t>
  </si>
  <si>
    <t>1506 රජයේ සේවකයන් සඳහා දේපළ              ණය පොළී</t>
  </si>
  <si>
    <t>2108 කල්බදු වාහන සඳහා ණය මුදල               ආපසු ගෙවීම්</t>
  </si>
  <si>
    <t>තැන්පතු ගිණුමේ නම</t>
  </si>
  <si>
    <t xml:space="preserve">                                                                                                                                   ප්‍රධාන මූල්‍ය නිලධාරි/ ප්‍රධාන ගණකාධිකාරි/අධ්‍යක්ෂ (මුදල්) / කොමසාරිස් (මුදල්)</t>
  </si>
  <si>
    <t xml:space="preserve">                                                                                                                                                          ………………………………………………..</t>
  </si>
  <si>
    <t>………………………………………………</t>
  </si>
  <si>
    <t>……………………………………………</t>
  </si>
  <si>
    <t>…………………………………………</t>
  </si>
  <si>
    <t>………………………………………</t>
  </si>
  <si>
    <t xml:space="preserve">මුළු පුනරාවර්තන හා මූලධන වියදම්වල එකතුව </t>
  </si>
  <si>
    <t>මූලික ආදායම් ඇස්තමේන්තුව සහ සංශෝධිත ආදායම් ඇස්තමේන්තුව අතර විචලතා පැහැදිලි කිරීම</t>
  </si>
  <si>
    <t>මූලික ආදායම් ඇස්තමේන්තුව</t>
  </si>
  <si>
    <t>සංශෝධිත ආදායම් ඇස්තමේන්තුව</t>
  </si>
  <si>
    <t>වෙනස මූලික ආදායම් ඇස්තමේන්තුවේ % ලෙස</t>
  </si>
  <si>
    <t>සංශෝධිත ආදායම් ඇස්තමේන්තුව සහ සත්‍ය ආදායම අතර විචලතා පැහැදිලි කිරීම</t>
  </si>
  <si>
    <t>සංශෝධිත ආදායම් ඇස්තමේන්තුව හා සත්‍ය ආදායම අතර වෙනස</t>
  </si>
  <si>
    <t>(7)= (5)+(6)</t>
  </si>
  <si>
    <t>(8)=(4)-(7)</t>
  </si>
  <si>
    <t>(9)=(8)/(4)*100</t>
  </si>
  <si>
    <t>මුදල් පොතට අනුව වියදම</t>
  </si>
  <si>
    <t>මූලික වියදම් ඇස්තමේන්තුව</t>
  </si>
  <si>
    <t>සංශෝධිත වියදම් ඇස්තමේන්තුව</t>
  </si>
  <si>
    <t>වෙනස මූලික වියදම් ඇස්තමේන්තුවේ % ලෙස</t>
  </si>
  <si>
    <t>සංශෝධිත වියදම් ඇස්තමේන්තුව සහ සත්‍ය වියදම අතර විචලතා පැහැදිලි කිරීම</t>
  </si>
  <si>
    <t>වෙනස සංශෝධිත වියදම් ඇස්තමේන්තුවේ % ලෙස</t>
  </si>
  <si>
    <t>ඒසීඒ-2(iv)</t>
  </si>
  <si>
    <t>සටහන-(vii)</t>
  </si>
  <si>
    <t>වෙනස සංශෝධිත ආදායම් ඇස්තමේන්තුවේ % ලෙස</t>
  </si>
  <si>
    <t>සටහන-(v)</t>
  </si>
  <si>
    <t>1409 වෙනත්</t>
  </si>
  <si>
    <t>2106 මෘදුකාංග සංවර්ධනය</t>
  </si>
  <si>
    <t>2505 ප්‍රසම්පාදන සැකසීම</t>
  </si>
  <si>
    <t>2506 යටිතල පහසුකම් සංවර්ධනය</t>
  </si>
  <si>
    <t>2507 පර්යේෂණ සහ සංවර්ධන</t>
  </si>
  <si>
    <t>2509 වෙනත්</t>
  </si>
  <si>
    <t>1408 මෙහෙයුම් කල්බදු යටතේ                        මිලදීගත් වාහන සඳහා කල්බදු                 වාරික</t>
  </si>
  <si>
    <t>1603 භාණ්ඩාගාර බිල්පත් හා                           භාණ්ඩාගාර බැඳුම්කර අවමිල</t>
  </si>
  <si>
    <t>1703 කාර්යාලීය භාෂා ප්‍රතිපත්තිය                    ක්‍රියාත්මක කිරීම</t>
  </si>
  <si>
    <t xml:space="preserve">2205 රාජ්‍ය නොවන ආයතනවලට                    ප්‍රාග්ධන ප්‍රදාන </t>
  </si>
  <si>
    <t>සටහන-(viii)</t>
  </si>
  <si>
    <t>පුද්ගලයාගේ/ආයතනයේ නම</t>
  </si>
  <si>
    <t xml:space="preserve">                                                                                                                                   දිනය</t>
  </si>
  <si>
    <t>වැඩසටහන</t>
  </si>
  <si>
    <t xml:space="preserve">මූල්‍ය ප්‍රකාශන පිළියෙල කර ඉදිරිපත් කරන ලද දිනට ලැබීමට නියමිතව ඇති ප්‍රතිපූරණය කළ හැකි විදේශාධාරවලට අදාළ හිමිකම් පෑම්වල එකතුව </t>
  </si>
  <si>
    <t>දේපළ, පිරියත හා උපකරණ</t>
  </si>
  <si>
    <t xml:space="preserve">    කළ යුතු ය.</t>
  </si>
  <si>
    <t>මූල්‍ය ප්‍රකාශ ශ්‍රී ලංකා රුපියල්වලින් ආසන්නතම රුපියලට ඉදිරිපත් කර ඇත.</t>
  </si>
  <si>
    <r>
      <t>මෙම සංචිත ගිණුම දේපළ</t>
    </r>
    <r>
      <rPr>
        <sz val="16"/>
        <color theme="1"/>
        <rFont val="Times New Roman"/>
        <family val="1"/>
      </rPr>
      <t xml:space="preserve">, </t>
    </r>
    <r>
      <rPr>
        <sz val="16"/>
        <color theme="1"/>
        <rFont val="Iskoola Pota"/>
        <family val="2"/>
      </rPr>
      <t>පිරියත</t>
    </r>
    <r>
      <rPr>
        <sz val="16"/>
        <color theme="1"/>
        <rFont val="Times New Roman"/>
        <family val="1"/>
      </rPr>
      <t xml:space="preserve"> </t>
    </r>
    <r>
      <rPr>
        <sz val="16"/>
        <color theme="1"/>
        <rFont val="Iskoola Pota"/>
        <family val="2"/>
      </rPr>
      <t>හා</t>
    </r>
    <r>
      <rPr>
        <sz val="16"/>
        <color theme="1"/>
        <rFont val="Times New Roman"/>
        <family val="1"/>
      </rPr>
      <t xml:space="preserve"> </t>
    </r>
    <r>
      <rPr>
        <sz val="16"/>
        <color theme="1"/>
        <rFont val="Iskoola Pota"/>
        <family val="2"/>
      </rPr>
      <t>උපකරණවල අනුරූප ගිණුම වේ.</t>
    </r>
  </si>
  <si>
    <t>1) </t>
  </si>
  <si>
    <t>2) </t>
  </si>
  <si>
    <t>5) </t>
  </si>
  <si>
    <t>වාර්තාකරණ කාලපරිච්ඡේදය</t>
  </si>
  <si>
    <r>
      <rPr>
        <u/>
        <sz val="16"/>
        <color theme="1"/>
        <rFont val="Iskoola Pota"/>
        <family val="2"/>
      </rPr>
      <t>දේපළ</t>
    </r>
    <r>
      <rPr>
        <u/>
        <sz val="16"/>
        <color theme="1"/>
        <rFont val="Times New Roman"/>
        <family val="1"/>
      </rPr>
      <t xml:space="preserve">, </t>
    </r>
    <r>
      <rPr>
        <u/>
        <sz val="16"/>
        <color theme="1"/>
        <rFont val="Iskoola Pota"/>
        <family val="2"/>
      </rPr>
      <t>පිරියත හා උපකරණ හඳුනාගැනීම හා මැනීම</t>
    </r>
  </si>
  <si>
    <r>
      <rPr>
        <u/>
        <sz val="16"/>
        <color theme="1"/>
        <rFont val="Iskoola Pota"/>
        <family val="2"/>
      </rPr>
      <t>දේපළ</t>
    </r>
    <r>
      <rPr>
        <u/>
        <sz val="16"/>
        <color theme="1"/>
        <rFont val="Times New Roman"/>
        <family val="1"/>
      </rPr>
      <t xml:space="preserve">, </t>
    </r>
    <r>
      <rPr>
        <u/>
        <sz val="16"/>
        <color theme="1"/>
        <rFont val="Iskoola Pota"/>
        <family val="2"/>
      </rPr>
      <t>පිරියත</t>
    </r>
    <r>
      <rPr>
        <u/>
        <sz val="16"/>
        <color theme="1"/>
        <rFont val="Times New Roman"/>
        <family val="1"/>
      </rPr>
      <t xml:space="preserve"> </t>
    </r>
    <r>
      <rPr>
        <u/>
        <sz val="16"/>
        <color theme="1"/>
        <rFont val="Iskoola Pota"/>
        <family val="2"/>
      </rPr>
      <t>හා</t>
    </r>
    <r>
      <rPr>
        <u/>
        <sz val="16"/>
        <color theme="1"/>
        <rFont val="Times New Roman"/>
        <family val="1"/>
      </rPr>
      <t xml:space="preserve"> </t>
    </r>
    <r>
      <rPr>
        <u/>
        <sz val="16"/>
        <color theme="1"/>
        <rFont val="Iskoola Pota"/>
        <family val="2"/>
      </rPr>
      <t>උපකරණ සංචිතය</t>
    </r>
  </si>
  <si>
    <t>ආදායම් හඳුනාගැනීම</t>
  </si>
  <si>
    <t>මූල්‍ය ප්‍රකාශන ඓතිහාසික පිරිවැය මත පිළියෙල කර ඇති අතර සමහර වත්කම්වල ඓතිහාසික පිරිවැය නැවත තක්සේරු කරන ලද වටිනාකමට වැඩිදියුණු කර ඇත. අන්‍යාකාරයෙන් දක්වා නොමැති විට ගිණුම් පිළියෙල කිරීම වැඩිදියුණු කළ මුදල් පදනම මත සිදුකරයි.</t>
  </si>
  <si>
    <t>වත්කමට අදාළ අනාගත ආර්ථික ප්‍රතිලාභ ආයතනයට ලැබෙන බවට තහවුරුවක් ඇති විට හා එම  වත්කම් විශ්වාසනීයව මැනිය හැකි නම් එම වත්කම් දේපළ, පිරියත හා උපකරණ ලෙස හඳුනාගනු ලැබේ.</t>
  </si>
  <si>
    <t>දේපළ, පිරියත හා උපකරණ පිරිවැයට හඳුනාගන්නා අතර පිරිවැය ආකෘතිය අදාළ නොවන අවස්ථාවලදී නැවත තක්සේරු කරන ලද අගය යොදාගනී.</t>
  </si>
  <si>
    <t>3) </t>
  </si>
  <si>
    <t>4)   </t>
  </si>
  <si>
    <t>6)</t>
  </si>
  <si>
    <t>වාර්තාකිරීමේ පදනම</t>
  </si>
  <si>
    <t>මිනුම්කරණ පදනම</t>
  </si>
  <si>
    <t>2108 කල්බදු වාහන සඳහා ණය මුදල ආපසු ගෙවීම්</t>
  </si>
  <si>
    <t>භාණ්ඩාගාරයට පියවන ලද අග්‍රිම</t>
  </si>
  <si>
    <t>ආදායම් ගණන්දීමේ නිලධාරි නම, තනතුර සහ අත්සන</t>
  </si>
  <si>
    <t>1406 කල්බදු වාහන සඳහා පොලී ගෙවීම්</t>
  </si>
  <si>
    <t>අදාළ අමාත්‍යාංශය/දෙපාර්තමේන්තුව විසින් රැස්කිරීම්</t>
  </si>
  <si>
    <t>ආදායම් ගණන්දීමේ නිලධාරියාගේ අත්සන</t>
  </si>
  <si>
    <t>ආදායම් ගණන්දීමේ නිලධාරියාගේ නම:</t>
  </si>
  <si>
    <t>ආදායම් ගණන්දීමේ නිලධාරියාගේ තනතුර:</t>
  </si>
  <si>
    <t>අයවැය ඇස්තමේන්තුගත ප්‍රතිපාදන</t>
  </si>
  <si>
    <t>පරිපූරක ඇස්තමේන්තුගත ප්‍රතිපාදන</t>
  </si>
  <si>
    <t>මූල්‍යකරණ සංකේත අංකය</t>
  </si>
  <si>
    <t>මුළු ශුද්ධ  ප්‍රතිපාදන</t>
  </si>
  <si>
    <t>මුළු ශුද්ධ ප්‍රතිපාදන</t>
  </si>
  <si>
    <t>වාර්ෂික අයවැයගත ප්‍රතිපාදන</t>
  </si>
  <si>
    <t xml:space="preserve">පරිපූරක ඇස්තමේන්තුගත ප්‍රතිපාදන   </t>
  </si>
  <si>
    <t>මූලික සහ සංශෝධිත වියදම් ඇස්තමේන්තු අතර විචලතාව පැහැදිලි කිරීම</t>
  </si>
  <si>
    <t>එක් එක් වැඩසටහන් යටතේ ව්‍යාපෘති අනුව වියදම් මූල්‍යකරණය</t>
  </si>
  <si>
    <t xml:space="preserve">  පිටුවේ එකතුව මුළු වැඩසටහනේ එකතුව විය යුතු ය.</t>
  </si>
  <si>
    <t>හුවමාරු හා හුවමාරු නොවන ආදායම් ඒවා ලැබිය යුතු කාලසීමාව නොසළකා, මුදල් ලැබෙන කාලපරිච්ඡේදයේදී ආදායම් ලෙස හඳුනාගනු ලැබේ.</t>
  </si>
  <si>
    <t>අගය</t>
  </si>
  <si>
    <t>අනු අංකය</t>
  </si>
  <si>
    <t xml:space="preserve">පළාත් භාණ්ඩාගාර(යට/යෙන්)  පියවියයුතු/ ලැබියයුතු ශුද්ධ වත්කම   </t>
  </si>
  <si>
    <t>වෙනත් පළාත් අමාත්‍යාංශ/දෙපාර්තමේන්තු  වෙනුවෙන්  එකතු කරන ලද ආදායම්</t>
  </si>
  <si>
    <t xml:space="preserve">වෙනත් අමාත්‍යාංශ/දෙපාර්තමේන්තු විසින් රැස්කිරීම් </t>
  </si>
  <si>
    <t>නිෂ්පාදන වියදම මත බදු</t>
  </si>
  <si>
    <t>2002-02-03</t>
  </si>
  <si>
    <t>විභාග ගාස්තු</t>
  </si>
  <si>
    <t>ව්‍යාපාර නාම ලියාපදිංචි කිරීමේ ගාස්තු</t>
  </si>
  <si>
    <t>මෝටර් වාහන මත දඩ</t>
  </si>
  <si>
    <t xml:space="preserve">   ………..</t>
  </si>
  <si>
    <t xml:space="preserve">  …………</t>
  </si>
  <si>
    <t>එකතු කිරීම්</t>
  </si>
  <si>
    <t>අඩු කිරීම්</t>
  </si>
  <si>
    <t>(5)=(1)+(2)+(3)-(4)</t>
  </si>
  <si>
    <t>(7)=(5)-(6)</t>
  </si>
  <si>
    <t xml:space="preserve">1304  වෙනත් නඩත්තු වියදම් </t>
  </si>
  <si>
    <t xml:space="preserve">1306  ගුණාත්මක යෙදවුම් - අධ්‍යාපන </t>
  </si>
  <si>
    <t xml:space="preserve">1407  ගුණාත්මක යෙදවුම් - අධ්‍යාපන </t>
  </si>
  <si>
    <t>මුළු එකතුව - මුලධන වියදම්</t>
  </si>
  <si>
    <t>මුළු එකතුව - පුනරාවර්තන වියදම්</t>
  </si>
  <si>
    <t>1406 කල්බදු වාහන සඳහා වූ පොලී ගෙවීම්</t>
  </si>
  <si>
    <t>1506 රජයේ සේවකයන් සඳහා දේපළ ණය පොලී</t>
  </si>
  <si>
    <t>1408 මෙහෙයුම් කල්බදු වාහන සඳහා වාරික ගෙවීම්</t>
  </si>
  <si>
    <t xml:space="preserve">අනෙකුත් අමාත්‍යාංශ/දෙපාර්තමේන්තු විසින් දැරූ වියදම් </t>
  </si>
  <si>
    <t xml:space="preserve">එකතුව </t>
  </si>
  <si>
    <t>1206 යාන්ත්‍රික හා විදුලි උපකරණ</t>
  </si>
  <si>
    <t>1408 මෙහෙයුම් කල්බදු  වාහන සඳහා වාරික ගෙවීම්</t>
  </si>
  <si>
    <t>මූල්‍යකරණය (සංකේත අංකය)</t>
  </si>
  <si>
    <t>වෙනස්කම් වලට හේතු</t>
  </si>
  <si>
    <t>සාමුහික ප්‍රදාන සහ පැවරුණ ආදායම්</t>
  </si>
  <si>
    <t>වැඩසටහනේ එකතුව</t>
  </si>
  <si>
    <t xml:space="preserve">      (2) වෙනත් හේතු - ....................................................</t>
  </si>
  <si>
    <t>සීමාව තුල</t>
  </si>
  <si>
    <t>සීමාවෙන් භාහිරව</t>
  </si>
  <si>
    <t>පළාත් රාජ්‍ය නිලධාරීන්ට අත්තිකාරම් ගිණුම්</t>
  </si>
  <si>
    <t>අනුදත් අත්තිකාරම් ගිණුම් (වාණිජ අත්තිකාරම් )</t>
  </si>
  <si>
    <t xml:space="preserve">වියදමෙහි උපරිම සීමා </t>
  </si>
  <si>
    <t xml:space="preserve">ලැබීම්වල අවම සීමා </t>
  </si>
  <si>
    <t>හර ශේෂයන්ගේ උපරිම සීමා</t>
  </si>
  <si>
    <t xml:space="preserve">ආදායම් නොවන ලැබීම් - වැන්දඹු අනත්දරු දායක </t>
  </si>
  <si>
    <t>වෙනත් වැය ශීර්ෂ වෙනුවෙන් දරන ලද මෙහෙයුම් වියදම්</t>
  </si>
  <si>
    <t>යන්ත්‍ර හා යන්ත්‍රෝපකරණ</t>
  </si>
  <si>
    <t>1002-04-05</t>
  </si>
  <si>
    <t>1002-05-04</t>
  </si>
  <si>
    <t>1002-07-00</t>
  </si>
  <si>
    <t>1002-09-00</t>
  </si>
  <si>
    <t>1002-12-00</t>
  </si>
  <si>
    <t>1003-01-01</t>
  </si>
  <si>
    <t>1003-07-09</t>
  </si>
  <si>
    <t>1003-07-10</t>
  </si>
  <si>
    <t>2002-01-01</t>
  </si>
  <si>
    <t>2002-01-03</t>
  </si>
  <si>
    <t>2003-02-13</t>
  </si>
  <si>
    <t>2003-02-29</t>
  </si>
  <si>
    <t>2003-03-04</t>
  </si>
  <si>
    <t>2006-02-00</t>
  </si>
  <si>
    <t xml:space="preserve">                                                                                             (ප.මු.රී. 56  හා පා.මු.රී. 62  යටතේ වන පාඩු)</t>
  </si>
  <si>
    <t xml:space="preserve">වැය විෂය 1701 යටතේ වර්ෂය තුළ ගිණුම්ගත කරන ලද හෝ ඉදිරි වර්ෂවලදී ගිණුම්ගත කිරීමට අපේක්ෂිත ප.මු.රී. 56  යටතේ වන හානි හා ප.මු.රී. 62  </t>
  </si>
  <si>
    <t>වර්ෂය තුළ සිදුවු ප.මු.රී. 59 යටතේ වන පාඩු හා අත්හැරීම් පිළිබඳ ප්‍රකාශය</t>
  </si>
  <si>
    <t>වර්ෂය තුළ ප.මු.රී. 59 යටතේ වන පොතෙන් කපා හැරීම් හා අයකර ගැනීම් පිළිබඳ  ප්‍රකාශය</t>
  </si>
  <si>
    <t>බැරකම් පිළිබඳ ප්‍රකාශය (ගෙවියයුතු  බිල්පත්)</t>
  </si>
  <si>
    <t>වියදම් ශීර්ෂ අංකය :-</t>
  </si>
  <si>
    <t>ගෙවීම්</t>
  </si>
  <si>
    <t xml:space="preserve">බැරකම </t>
  </si>
  <si>
    <t>ඉන්වොයිස්</t>
  </si>
  <si>
    <t>වැඩ</t>
  </si>
  <si>
    <t xml:space="preserve">ව්‍යාපෘති </t>
  </si>
  <si>
    <t>වැය විෂය</t>
  </si>
  <si>
    <t>මූල්‍යකරණ</t>
  </si>
  <si>
    <t>ලාභියාගේ නම</t>
  </si>
  <si>
    <t>පිළිබඳ විස්තරය</t>
  </si>
  <si>
    <t>අංකය/ගොනු</t>
  </si>
  <si>
    <t>සටහන්</t>
  </si>
  <si>
    <t>අංකය</t>
  </si>
  <si>
    <t>1. රජයේ/පළාත් අමාත්‍යංශ/දෙපාර්තමේන්තු:</t>
  </si>
  <si>
    <t xml:space="preserve">එකතුව     </t>
  </si>
  <si>
    <t>2. රජයේ/පළාත් සංස්ථා/මණ්ඩල,අධිකාරි/පළාත් පාලන ආයතන:</t>
  </si>
  <si>
    <t>3 . කාර්යමණ්ඩල ***:</t>
  </si>
  <si>
    <t>4 . පෞද්ගලික අංශය:</t>
  </si>
  <si>
    <t xml:space="preserve">බැරකම්හි මුළු එකතුව     </t>
  </si>
  <si>
    <t xml:space="preserve">*** කාර්යමණ්ඩල වලට වන බැරකම් වියදමේ ස්වභාවය අනුව සමස්ත එකතුව දැක්වීම ප්‍රමාණවත්ය.(උදා: අතිකාල දීමනා, ගමන් වියදම් වශයෙන් )  </t>
  </si>
  <si>
    <t>සකස් කළේ :</t>
  </si>
  <si>
    <t>පරීක්ෂා කළේ :</t>
  </si>
  <si>
    <t>ඉහත විස්තර නිවැරදි බවට සහතික කරමි.</t>
  </si>
  <si>
    <t>...................................................................................</t>
  </si>
  <si>
    <t>ප්‍රධාන ගණකාධිකාරී/ ගණකාධිකාරී</t>
  </si>
  <si>
    <t>කලින් ගෙවීම් පිළිබඳ ප්‍රකාශය</t>
  </si>
  <si>
    <t>කලින් ගෙවීම් පිළිබඳ විස්තරය</t>
  </si>
  <si>
    <t>හා අදාළ කාලය</t>
  </si>
  <si>
    <t>ගෙවූ</t>
  </si>
  <si>
    <t>මුළු මුදල</t>
  </si>
  <si>
    <t xml:space="preserve">ඉදිරි වර්ෂයට </t>
  </si>
  <si>
    <t>අදාළ මුදල</t>
  </si>
  <si>
    <t>3 . පෞද්ගලික අංශය:</t>
  </si>
  <si>
    <t xml:space="preserve">ප.මු.රී. 146.2 යටතේ වන කලින් ගෙවීම් මෙම ප්‍රකාශයට ඇතුලත් කළ යුතුවේ. </t>
  </si>
  <si>
    <t>ප.මු.රී. 46.2.1 ,46.2.2  සහ 46.2.3  ප්‍රකාරව එළඹෙන ලද බැඳීම් හා බැරකම් ප්‍රකාශය</t>
  </si>
  <si>
    <t>අවිච්ඡේද වැඩ විෂයන් සඳහා වන බැඳීම් ද ප.මු.රී. 46.2.2/3 යටතේ මෙම ප්‍රකාශයට ඇතුලත් කරන්න.</t>
  </si>
  <si>
    <t>මුදල</t>
  </si>
  <si>
    <t>………………………………………………………………….</t>
  </si>
  <si>
    <t xml:space="preserve">සටහන -  සටහන (i) හි ඇතුළත් ගිණුම්ගත කළ යුතු පාඩු හා අත්හැරීම් හැර ප.මු.රී. 59  යටතේ  වන අනෙකුත් පාඩු හා අත්හැරීම්  පමණක්  මෙම ආකෘතියේ  ඇතුළත්  </t>
  </si>
  <si>
    <t xml:space="preserve">ප.මු.රී. 46.2.1  හි සඳහන් ප්‍රතිපාදන අනුව එළඹිය හැකි උපරිම බැඳීම් සීමාව </t>
  </si>
  <si>
    <t>ප.මු.රී. 46.2.2/3  අනුව මුළු පිරිවැය ඇස්තමේන්තුව</t>
  </si>
  <si>
    <t>බැඳීම් හා බැරකම් වටිනාකම</t>
  </si>
  <si>
    <t>එන්සීපී-පීටී (එෆ්)</t>
  </si>
  <si>
    <t xml:space="preserve">ආර්-1 </t>
  </si>
  <si>
    <t>ජී-1</t>
  </si>
  <si>
    <t>ජී-2</t>
  </si>
  <si>
    <t>ජී-3</t>
  </si>
  <si>
    <t>එන්සීපී-පීටී (පී)</t>
  </si>
  <si>
    <t>එන්සීපී-පීටීජී-3</t>
  </si>
  <si>
    <t>එන්සීපී-පීටීජී-1</t>
  </si>
  <si>
    <t>එන්සීපී-පීටීජී-2</t>
  </si>
  <si>
    <t>එන්සීපී-පීටී (සී)</t>
  </si>
  <si>
    <t>භෞතික වත්කම් ඉදිකිරීම් හෝ මිලදී ගැනීම් හා වෙනත් ආයෝජන අත්කර ගැනීම්</t>
  </si>
  <si>
    <t xml:space="preserve">වෙනත් වැය ශීර්ෂ වෙනුවෙන් දරන ලද ඉදිකිරීම්, මිලදී ගැනීම් හා  වෙනත් ආයෝජන අත්කර ගැනීම් වියදම් </t>
  </si>
  <si>
    <t>මෝටර් රථ ප‍්‍රවාහන දෙපාර්තමේන්තුව විසින් මෝටර් රථ ලියාපදිංචි ගාස්තු පැවරිම</t>
  </si>
  <si>
    <t>1002-07-01</t>
  </si>
  <si>
    <t>1002-07-02</t>
  </si>
  <si>
    <t>අධිකරණ ලියවිලි මත මුද්දර ගාස්තු</t>
  </si>
  <si>
    <t>මෙරට මත්පැන් බලපත‍්‍ර ගාස්තු</t>
  </si>
  <si>
    <t>මුද්දර ආදායම්</t>
  </si>
  <si>
    <t>දේපළ පැවරිම මත මුද්දර ගාස්තු</t>
  </si>
  <si>
    <t>ව්‍යාපාර පිරිවැටුම් බදු</t>
  </si>
  <si>
    <t>ජාතිය ගොඩනැගීමේ බද්ද</t>
  </si>
  <si>
    <t>මෝටර් වාහන ආදායම් බලපත‍්‍ර ගාස්තු</t>
  </si>
  <si>
    <t>වෙනත් බලපත‍්‍ර ගාස්තු</t>
  </si>
  <si>
    <t>උකස් ව්‍යාපාර බලපත්‍ර ගාස්තු</t>
  </si>
  <si>
    <t>2002-02-02</t>
  </si>
  <si>
    <t>2003-02-26</t>
  </si>
  <si>
    <t>2003-02-27</t>
  </si>
  <si>
    <t>2003-02-30</t>
  </si>
  <si>
    <t>2003-03-01</t>
  </si>
  <si>
    <t>නිවාස කුලි</t>
  </si>
  <si>
    <t>ඉඩම් හා අනෙකුත් බලපත‍්‍ර ගාස්තු</t>
  </si>
  <si>
    <t>රජයේ නිලධාරින්ගේ ණය හා අත්තිකාරම් පොලී</t>
  </si>
  <si>
    <t>ආයෝජන පොලී</t>
  </si>
  <si>
    <t>වෛද්‍ය ආඥා පණත යටතේ අයකරන ගාස්තු</t>
  </si>
  <si>
    <t>ඹෟෂධ හා රසායන ද්‍රව්‍ය බද්ද</t>
  </si>
  <si>
    <t>ඛණිජ සම්පත් මත බදු</t>
  </si>
  <si>
    <t>විවිධ ලැබිම්</t>
  </si>
  <si>
    <t>උසාවි දඩ</t>
  </si>
  <si>
    <t>ප‍්‍රයෝජනයට ගත නොහැකි ප‍්‍රාග්ධන භාණ්ඩ විකුණුම්</t>
  </si>
  <si>
    <t>බදු ආදායම් එකතුව</t>
  </si>
  <si>
    <t>බදු නොවන ආදායම් එකතුව</t>
  </si>
  <si>
    <t xml:space="preserve">මුළු ආදායම </t>
  </si>
  <si>
    <t>එන්සීපී-පීටීආර් (1)</t>
  </si>
  <si>
    <t>එන්සීපී-පීටීආර් (2)</t>
  </si>
  <si>
    <t>එන්සීපී-පීටීආර් (3)</t>
  </si>
  <si>
    <t>එන්සීපී-පීටීආර් (4)</t>
  </si>
  <si>
    <t>එන්සීපී-පීටීඊ (1)</t>
  </si>
  <si>
    <t>එන්සීපී-පීටීඊ (5)</t>
  </si>
  <si>
    <t>1305 යටිතල පහසුකම් වත්කම්</t>
  </si>
  <si>
    <t>1509 ප්‍රදාන</t>
  </si>
  <si>
    <t>1703 වෙනත්</t>
  </si>
  <si>
    <t>2004 වෙනත් මුලධන වත්කම්</t>
  </si>
  <si>
    <t>2005 යටිතල පහසුකම් වත්කම්</t>
  </si>
  <si>
    <t>2006 ඉඩම් වැඩි දියුණු කිරීම්</t>
  </si>
  <si>
    <t>2106  වෙනත් මුලධන වත්කම්</t>
  </si>
  <si>
    <t>2107  යටිතල පහසුකම් වත්කම්</t>
  </si>
  <si>
    <t xml:space="preserve">2109 අස්පෘශ්‍ය වත්කම් </t>
  </si>
  <si>
    <t>2505 වෙනත්</t>
  </si>
  <si>
    <t>සහනාධාර</t>
  </si>
  <si>
    <t>එන්සීපී-පීටීඊ (2)</t>
  </si>
  <si>
    <t>එන්සීපී-පීටීඊ (3)</t>
  </si>
  <si>
    <t>මුළු පුනරාවර්තන වියදම්වල එකතුව (සටහන 3-5)</t>
  </si>
  <si>
    <t>1305  යටිතල පහසුකම් වත්කම්</t>
  </si>
  <si>
    <t>1703  වෙනත්</t>
  </si>
  <si>
    <t>මුළු වියදම්වල එකතුව (සටහන 3-11)</t>
  </si>
  <si>
    <t>එන්සීපී-පීටීඊ (3)(ii)</t>
  </si>
  <si>
    <t>ඊ3 හි දැක්වෙන ඉතිරිවීම් / (ඉක්මවීම් ) සඳහා හේතු දැක්වීමේ ඇමුණුම</t>
  </si>
  <si>
    <t xml:space="preserve">එන්සීපී-පීටීඊ (4)   </t>
  </si>
  <si>
    <t xml:space="preserve">එන්සීපී-පීටීඊ (6)    </t>
  </si>
  <si>
    <t>පළාත් සභා සංවර්ධන ප්‍රදාන</t>
  </si>
  <si>
    <t>පළාත් නිශ්චිත  සංවර්ධන ප්‍රදාන</t>
  </si>
  <si>
    <t>ශ්‍රී ලංකා රජය/ ලෝක බැංකු ආධාර</t>
  </si>
  <si>
    <t>වෙනත් ලැබීම්</t>
  </si>
  <si>
    <t>එක්සත් ජාතින්ගේ ළමා අරමුදල් අධාර</t>
  </si>
  <si>
    <t>රේඛීය අමාත්‍යංශ හා දෙපාර්තමේන්තු ලැබීම්</t>
  </si>
  <si>
    <t>විශේෂ නීති සේවා</t>
  </si>
  <si>
    <t>*      එන්සීපී-පීටීඊ(6) අනුව එක් එක් වැඩසටහන් යටතේ  ඇති අගයන් ඇතුළත් කරන්න</t>
  </si>
  <si>
    <t>**    එන්සීපී-පීටීඊ(1) හි 4 වන තීරුවට යොමුගත ප්‍රතිපාදන</t>
  </si>
  <si>
    <t>එන්සීපී-පීටීජී (1)</t>
  </si>
  <si>
    <t>එන්සීපී-පීටීජී (2)</t>
  </si>
  <si>
    <t>ඇප තැන්පත්</t>
  </si>
  <si>
    <t>ටෙන්ඩර් තැන්පත්</t>
  </si>
  <si>
    <t>විවිධ තැන්පත්</t>
  </si>
  <si>
    <t>එන්සීපී-පීටීජී (3)</t>
  </si>
  <si>
    <t>එන්සීපී-පීටීජී (4)</t>
  </si>
  <si>
    <t>වැය විෂය සහ වත්කම් කාණ්ඩය</t>
  </si>
  <si>
    <t>ඇමුණුම් අංකය</t>
  </si>
  <si>
    <t>වර්ෂය තුල එකතු කිරිම්</t>
  </si>
  <si>
    <t>වර්ෂය තුල ඉවත් කිරීම්</t>
  </si>
  <si>
    <t>මිලදී ගැනීම් මඟින්</t>
  </si>
  <si>
    <t>වෙනත් ප්‍රභවයන්ගෙන් ලැබීම්</t>
  </si>
  <si>
    <t>මාරු කිරීම්</t>
  </si>
  <si>
    <t>බැහැර කිරීම්</t>
  </si>
  <si>
    <t>වැය විෂයන් අතර මාරු කිරීම්</t>
  </si>
  <si>
    <t>අනුමත වැය විෂයන් මඟින් සෘජු මිලදී ගැනිම්  **</t>
  </si>
  <si>
    <t>අනුමත නොවන වැය විෂයන් මඟින් සෘජු මිලදී ගැනිම්</t>
  </si>
  <si>
    <t>අරමුදල් වලින් සෘජු මිලදී ගැනීම්</t>
  </si>
  <si>
    <t>පරිත්‍යාග</t>
  </si>
  <si>
    <t xml:space="preserve">මධ්‍යම රජයේ අමා./දෙපා. හෝ විශේෂ ව්‍යාපෘති වලින් ලැබීම් </t>
  </si>
  <si>
    <t>පළාත් සභා ආයතන වලින් මාරු කිරීම්</t>
  </si>
  <si>
    <t>පළාත් සභා ආයතන වෙත</t>
  </si>
  <si>
    <t>වෙනත් ආයතන වෙත</t>
  </si>
  <si>
    <t>ප්‍රමාණය</t>
  </si>
  <si>
    <t>වටිනාකම රු.</t>
  </si>
  <si>
    <t>වාහන</t>
  </si>
  <si>
    <t>ගෘහ භාණ්ඩ සහ කාර්යාල උපකරණ</t>
  </si>
  <si>
    <t>ගොඩනැගිලි හා ඉදිකිරීම්</t>
  </si>
  <si>
    <t>නිමකල</t>
  </si>
  <si>
    <t>කෙරීගෙන යන වැඩ</t>
  </si>
  <si>
    <t>ඉඩම් හා ඉඩම් වැඩිදියුණු කිරීම්</t>
  </si>
  <si>
    <t>වෙනත් මූලධන වත්කම් (යටිතල පහ. වත්.)</t>
  </si>
  <si>
    <t>ගුණාත්මක යෙදවුම්</t>
  </si>
  <si>
    <t>සැ.යු.</t>
  </si>
  <si>
    <t>1. පළාත් භාණ්ඩාගාර චක්‍රලේඛ අංක 2014/14 හා 2014.12.15 දිනැකි පළාත් භාණ්ඩාගාර චක්‍රෙල්ඛයෙන් හදුන්වා දී ඇති වත්කම් සංඛේත අංක  භාවිතා කළ යුතුය.)</t>
  </si>
  <si>
    <t>3. ගොඩනැගිලි හා ඉදිකිරීම් යටතේ දැනට වැඩ අවසන් කර භාරදී ඇති හා දැනට භාවිතයේ පවතින ගොඩදැගිලි නිමකල තීරුවටත් වැඩ අවසන් නොමැති ගොඩනැගිලි කෙරීගෙන යන වැඩ යටතේත් ඇතුලත් කල යුතුය.</t>
  </si>
  <si>
    <t>ප්‍රධාන ගණකාධිකාරී/ගණකාධිකාරී/සහකාර ලේකම් (මුදල්)/නියෝජ්‍ය අධ්‍යක්ෂ (මුදල්)/සහකාර අධ්‍යක්ෂ (මුදල්)</t>
  </si>
  <si>
    <t>නම</t>
  </si>
  <si>
    <t xml:space="preserve">දිනය </t>
  </si>
  <si>
    <t>බැරකම් පිළිබඳ උපරිම සීමා</t>
  </si>
  <si>
    <t>එන්සීපී-පීටීජී (5)</t>
  </si>
  <si>
    <t>එන්සීපී-පීටීජී (6)</t>
  </si>
  <si>
    <t>සටහන - (iii)</t>
  </si>
  <si>
    <r>
      <rPr>
        <b/>
        <sz val="22"/>
        <rFont val="Iskoola Pota"/>
        <family val="2"/>
      </rPr>
      <t xml:space="preserve">           </t>
    </r>
    <r>
      <rPr>
        <b/>
        <u/>
        <sz val="22"/>
        <rFont val="Iskoola Pota"/>
        <family val="2"/>
      </rPr>
      <t>බැරකම් පිළිබඳ ප්‍රකාශය</t>
    </r>
  </si>
  <si>
    <t>ප.මු.රී. 46.2.1/46.2.2/ 46.2.3 යටතේ වන බැදීම් වලට ( අවිච්ඡේද වැඩ කොටස් සඳහා වන බැඳීම් ද ඇතුළුව ) අදාළ බැරකම් සටහන (iii) ට ඇතුලත් කරන්න.</t>
  </si>
  <si>
    <t>සටහන-(iv)</t>
  </si>
  <si>
    <t>කාල විශ්ලේෂණය</t>
  </si>
  <si>
    <t>අවු. 2 ට වැඩි ශේෂ පැවතීමට හේතු</t>
  </si>
  <si>
    <t>තැන්පත් වර්ගය</t>
  </si>
  <si>
    <t>දෙපාර්තමේන්තු පොත් අනුව ශේෂය  රු.</t>
  </si>
  <si>
    <t>භාණ්ඩාගාර පොත් අනුව ශේෂය       රු.</t>
  </si>
  <si>
    <t>ශේෂ අතර වෙනස</t>
  </si>
  <si>
    <t>අවු 1 ට අඩු</t>
  </si>
  <si>
    <t>අවු. 1 - 2 අතර</t>
  </si>
  <si>
    <t>අවු. 2 ට වැඩි</t>
  </si>
  <si>
    <t xml:space="preserve">ප්‍රධාන ගණකාධිකාරී/ගණකාධිකාරී/සහකාර ලේකම් (මුදල්)/නියෝජ්‍ය අධ්‍යක්ෂ (මුදල්)/සහකාර අධ්‍යක්ෂ (මුදල්)     </t>
  </si>
  <si>
    <t xml:space="preserve">බැංකුවේ නම </t>
  </si>
  <si>
    <t xml:space="preserve">ගිණුම් අංකය </t>
  </si>
  <si>
    <t xml:space="preserve">මෙතෙක් ගිණුම නොවැසීමට හේතු </t>
  </si>
  <si>
    <t xml:space="preserve">ගිණුම වැසීමට ඉලක්ක කරන දිනය </t>
  </si>
  <si>
    <t>අවසාන බැංකු සැසදුම් සකස් කර ඇති මාසය</t>
  </si>
  <si>
    <t>එන්සීපී-පීටී (විගණන)</t>
  </si>
  <si>
    <t>**    එන්සීපී-පීටීඊ(1) හි 5 වන තීරුවට යොමුගත ප්‍රතිපාදන</t>
  </si>
  <si>
    <t>ජර්නල් සටහන් මඟින් ගැලපීම්</t>
  </si>
  <si>
    <t>ජර්නල් සටහන්  මඟින් ගැලපීම්</t>
  </si>
  <si>
    <t>ආදායම් ගණන් දීමේ නිලධාරි :</t>
  </si>
  <si>
    <t>ප.මු.රී. 29-30  මාරු කිරීම්</t>
  </si>
  <si>
    <t xml:space="preserve">පළාත් අමාත්‍යාංශයේ/දෙපාර්තමේන්තුවේ නම : </t>
  </si>
  <si>
    <t>ප.මු.රී. 29-30 මාරු කිරීම්</t>
  </si>
  <si>
    <t>පා.මු.රී. 29-30 මාරුකිරීම්</t>
  </si>
  <si>
    <t>මුල්‍යකරණය 'RF' ලෙස පෙන්වන වාර්තා වෙනුවට අදාළ වැය විෂය විස්තර</t>
  </si>
  <si>
    <t>ඊ - 3  ට  යොමුව</t>
  </si>
  <si>
    <t>(3)=(1)+(2)</t>
  </si>
  <si>
    <t>(6)=(3)+(4)-(5)</t>
  </si>
  <si>
    <t>(2020)</t>
  </si>
  <si>
    <t>10</t>
  </si>
  <si>
    <t>11</t>
  </si>
  <si>
    <t xml:space="preserve">සටහන: මෙය සෑම ආදායම් ගණන්දීමේ නිලධාරියෙකුටම අදාළ වන පරිදි සියළුම ආදායම් විෂයයන් ඇතුලත් කොට සකස් කළ පොදු ආකෘතියකි. </t>
  </si>
  <si>
    <t>මුලික ඇස්තමේන්තුව ශුන්‍ය ලෙස දක්වා ඇති  ආදායම් විෂයයන් මෙම ආදායම් ගණන්දීමේ නිලධාරීට අදාළ නොවේ.</t>
  </si>
  <si>
    <t>1</t>
  </si>
  <si>
    <t>2</t>
  </si>
  <si>
    <t>අත්තිකාරම් ලැබීම්  - පළාත් රාජ්‍ය නිලධාරීන්ට අත්තිකාරම්</t>
  </si>
  <si>
    <t>අත්තිකාරම් ලැබීම්  - අනුදත් අත්තිකාරම්</t>
  </si>
  <si>
    <t>වෙනත් ප්‍රධාන ලෙජර් ගිණුම් ලැබීම්</t>
  </si>
  <si>
    <t>භාණ්ඩාගාරයට ප්‍රේෂණ (ඈ)</t>
  </si>
  <si>
    <t>ශුද්ධ ආදායම් ලැබීම් සහ ආදායම් නොවන ලැබීම් ඉ = (ඇ)-(ඈ)</t>
  </si>
  <si>
    <t>3</t>
  </si>
  <si>
    <t>4</t>
  </si>
  <si>
    <t>5</t>
  </si>
  <si>
    <t>මුළු පුනරාවර්තන වියදම් (ඊ)</t>
  </si>
  <si>
    <t>6</t>
  </si>
  <si>
    <t>7</t>
  </si>
  <si>
    <t>8</t>
  </si>
  <si>
    <t>9</t>
  </si>
  <si>
    <t>මුළු මූලධන වියදම් (උ)</t>
  </si>
  <si>
    <t>තැන්පතු ගෙවීම්</t>
  </si>
  <si>
    <t>අත්තිකාරම් ගෙවීම් - පළාත් රාජ්‍ය නිලධාරීන්ට අත්තිකාරම්</t>
  </si>
  <si>
    <t>අත්තිකාරම් ගෙවීම් - අනුදත් අත්තිකාරම්</t>
  </si>
  <si>
    <t>වෙනත් ප්‍රධාන ලෙජර් ගිණුම් ගෙවීම්</t>
  </si>
  <si>
    <t>ප්‍රධාන ලෙජර් වියදම් (ඌ)</t>
  </si>
  <si>
    <t>මුළු වියදම් එ = (ඊ+උ+ඌ)</t>
  </si>
  <si>
    <t>දෙසැම්බර් 31 දිනට ශේෂය ඒ = (ඉ-එ)</t>
  </si>
  <si>
    <t>අග්‍රිම  සැසඳුම් ප්‍රකාශය අනුව ගැලපුම් ශේෂය</t>
  </si>
  <si>
    <t>ජී-5</t>
  </si>
  <si>
    <t xml:space="preserve">දෙසැම්බර් 31 දිනට අග්‍රිම ශේෂය </t>
  </si>
  <si>
    <t xml:space="preserve">තොරතුරු සහ සටහන්  පිටු අංක ....... සිට...... දක්වා  ඇතුළත්  අනෙකුත්  ගිණුම්   සටහන්   විස්තර ද  මෙම  අවසන් ගිණුමෙහිම </t>
  </si>
  <si>
    <t xml:space="preserve">මූල්‍ය පාලනය සඳහා  ඵලදායී  අභ්‍යන්තර  පාලන  පද්ධතියක්  වාර්තාකරණ ආයතනය තුළ පවතින බවත් මූල්‍ය පාලනය සඳහා </t>
  </si>
  <si>
    <t xml:space="preserve">අභ්‍යන්තර පාලන පද්ධතියේ සඵලතාවය අධීක්‍ෂණය කිරීමටත් ඒ අනුව එම පද්ධති ඵලදායී ලෙස ක්‍රියාත්මක කිරීමට අවශ්‍ය පරිදි </t>
  </si>
  <si>
    <t>වෙනස් කිරීම් සිදුකිරීමට වරින් වර සමාලෝචන සිදුකරන බවත් මෙයින් සහතික කරමු.</t>
  </si>
  <si>
    <t xml:space="preserve">පිටු අංක……….සිට ……… දක්වා එන්සීපී-පීටීආර්(1) සිට  එන්සීපී-පීටීජී(7)  දක්වා වු  ආකෘති  පත්‍ර  වලින් ඉදිරිපත් කෙරෙන ගිණුම් </t>
  </si>
  <si>
    <t>අත්තිකාරම් අයකර ගැනීම් - පළාත් රාජ්‍ය නිලධාරීන්ට අත්තිකාරම් ගිණුම්</t>
  </si>
  <si>
    <t>අත්තිකාරම් අයකර ගැනීම් - අනුදත් අත්තිකාරම් ගිණුම්</t>
  </si>
  <si>
    <t>තැන්පතු ලැබීම්</t>
  </si>
  <si>
    <t>අත්තිකාරම් ගෙවීම්  - පළාත් රාජ්‍ය නිලධාරීන්ට අත්තිකාරම් ගිණුම්</t>
  </si>
  <si>
    <t>අත්තිකාරම් ගෙවීම්  - අනුදත් අත්තිකාරම් ගිණුම්</t>
  </si>
  <si>
    <t xml:space="preserve">එන්සීපී-පීටී (ඩී)   </t>
  </si>
  <si>
    <t>වාර්තා කරන ආයතනය සඳහා අදාළ ආකෘතීන් සහ ඇමුණුම් විස්තරය</t>
  </si>
  <si>
    <t>ආකෘති අංක</t>
  </si>
  <si>
    <t>ආකෘතියේ නම</t>
  </si>
  <si>
    <t>අදාළ</t>
  </si>
  <si>
    <t>අදාළ නොවන</t>
  </si>
  <si>
    <t xml:space="preserve">එන්සීපී-පීටීආර්(1) </t>
  </si>
  <si>
    <t xml:space="preserve">එන්සීපී-පීටීආර්(2) </t>
  </si>
  <si>
    <t xml:space="preserve">එන්සීපී-පීටීආර්(3) </t>
  </si>
  <si>
    <t xml:space="preserve">එන්සීපී-පීටීආර්(4) </t>
  </si>
  <si>
    <t>එන්සීපී-පීටීඊ(1)</t>
  </si>
  <si>
    <t>එන්සීපී-පීටීඊ(1)අ</t>
  </si>
  <si>
    <t>එන්සීපී-පීටීඊ(1)අ(i)</t>
  </si>
  <si>
    <t>විසර්ජන නියෝගයේ 4 වන වගන්තිය අනුව වෙනත් වැය ශීර්ෂ වෙත පුනරාවර්තන වියදම් වෙනුවෙන් අතිරේක ප්‍රතිපාදන නිකුත් කිරීම සඳහා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(පළාත් භාණ්ඩාගාරය සඳහා පමණයි)</t>
  </si>
  <si>
    <t>එන්සීපී-පීටීඊ(1)අ(ii)</t>
  </si>
  <si>
    <t>වර්ෂය තුළ වෙනත් වියදම් ශීර්ෂ වෙත ජාතික අයවැය දෙපාර්තමේන්තුවේ පරිපූරක සහාය සේවා සහ හදිසි අවශ්‍යතා වගකීම් වැය විෂයය යටතේ නිකුත් කරන ලද  ප්‍රතිපාදන - පුනරාවර්තන වියදම් (පළාත් භාණ්ඩාගාරය සඳහා පමණයි)</t>
  </si>
  <si>
    <t>එන්සීපී-පීටීඊ(1)අ(iii)</t>
  </si>
  <si>
    <t>විසර්ජන නියෝගයේ 4 වන වගන්තිය අනුව වෙනත් වැය ශීර්ෂ වෙත මූලධන වියදම් සඳහා අතිරේක ප්‍රතිපාදන නිකුත් කිරීම වෙනුවෙන්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(පළාත් භාණ්ඩාගාරය සඳහා පමණයි)</t>
  </si>
  <si>
    <t>එන්සීපී-පීටීඊ(1)අ(iv)</t>
  </si>
  <si>
    <t>වර්ෂය තුළ වෙනත් වියදම් ශීර්ෂ වෙත ජාතික අයවැය දෙපාර්තමේන්තුවේ පරිපූරක සහාය සේවා සහ හදිසි අවශ්‍යතා වගකීම් වැය විෂයය යටතේ නිකුත් කරන ලද ප්‍රතිපාදන - මූලධන වියදම් (පළාත් භාණ්ඩාගාරය සඳහා පමණයි)</t>
  </si>
  <si>
    <t>එන්සීපී-පීටීඊ(5)</t>
  </si>
  <si>
    <t>එන්සීපී-පීටීඊ(2)</t>
  </si>
  <si>
    <t>එන්සීපී-පීටීඊ(3)</t>
  </si>
  <si>
    <t>එන්සීපී-පීටීඊ(3)(ii)</t>
  </si>
  <si>
    <t>ඒසීඒ2(ii) හි දැක්වෙන ඉතිරිවීම් / (ඉක්මවීම් ) සඳහා හේතු දැක්වීමේ ඇමුණුම</t>
  </si>
  <si>
    <t>එන්සීපී-පීටීඊ(4)</t>
  </si>
  <si>
    <t>මූලික සහ සංශෝධිත වියදම් ඇස්තමේන්තුව අතර විචලතාව පැහැදිලි කිරීම</t>
  </si>
  <si>
    <t>එන්සීපී-පීටීඊ(6)</t>
  </si>
  <si>
    <t xml:space="preserve">එක් එක් වැඩසටහන් යටතේ ව්‍යාපෘති අනුව වියදම් මූල්‍යකරණය </t>
  </si>
  <si>
    <t>එන්සීපී-පීටීජී(1)</t>
  </si>
  <si>
    <t>එන්සීපී-පීටීජී(2)</t>
  </si>
  <si>
    <t>එන්සීපී-පීටීජී(3)</t>
  </si>
  <si>
    <t>එන්සීපී-පීටීජී(4)</t>
  </si>
  <si>
    <t>එන්සීපී-පීටීජී(5)</t>
  </si>
  <si>
    <t xml:space="preserve">අග්‍රිම සැසඳුම් පිළිබඳ ප්‍රකාශය </t>
  </si>
  <si>
    <t>එන්සීපී-පීටීජී(6)</t>
  </si>
  <si>
    <t>බැරකම් පිලිබඳ ප්‍රකාශය (ගෙවියයුතු බිල්පත්) ප.මු.රී 46.1 යටතේ වන බැරකම්</t>
  </si>
  <si>
    <t>එන්සීපී-පීටීජී(7)</t>
  </si>
  <si>
    <t>කලින් ගෙවීම් පිලිබඳ ප්‍රකාශය (ප.මු.රී 146.2 යටතේ වන )</t>
  </si>
  <si>
    <t>සටහන-(i)</t>
  </si>
  <si>
    <t>පාඩු හා අත්හැරීම් පිළිබඳ ප්‍රකාශය (ප.මු.රී. 56 හා ප.මු.රී. 62 යටතේ වන පාඩු)</t>
  </si>
  <si>
    <t>පොත්වලින් කපාහැරීම පිළිබඳ ප්‍රකාශය (වර්ෂය තුළ සිදුවු ප.මු.රී. 59  යටතේ වන පාඩු හා අත්හැරීම් පිළිබඳ ප්‍රකාශය සහ  වර්ෂය තුළ ප.මු.රී. 59  යටතේ වන පොතෙන් කපා හැරීම් හා අයකර ගැනීම් පිළිබඳ  ප්‍රකාශය)</t>
  </si>
  <si>
    <t>සටහන-(iii)</t>
  </si>
  <si>
    <t>බැරකම් පිළිබඳ ප්‍රකාශය - (i) ප.මු.රී. 46.2.1, 46.2.2 සහ 46.2.3  ප්‍රකාරව එළඹෙන ලද බැඳීම් සහ බැරකම් පිලිබඳ  ප්‍රකාශය</t>
  </si>
  <si>
    <t xml:space="preserve">සටහන-(iv)   </t>
  </si>
  <si>
    <t>ප්‍රතිපූරණය කළ හැකි විදේශාධාරවලට අදාළ හිමිකම්  පිළිබඳ ප්‍රකාශය</t>
  </si>
  <si>
    <t xml:space="preserve">සටහන-(v)  </t>
  </si>
  <si>
    <t>අස්ථානගත වවුචර් පිළිබඳ ප්‍රකාශය</t>
  </si>
  <si>
    <t>ඇමුණුම්</t>
  </si>
  <si>
    <t>අග්‍රිම සැසඳුම් ප්‍රකාශය</t>
  </si>
  <si>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එකතු කරන ලද ආදායම </t>
    </r>
  </si>
  <si>
    <r>
      <rPr>
        <b/>
        <sz val="12"/>
        <color theme="1"/>
        <rFont val="Times New Roman"/>
        <family val="1"/>
      </rPr>
      <t>අනෙකුත්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දරන ලද වියදම් </t>
    </r>
  </si>
  <si>
    <t>අඩු කළා :</t>
  </si>
  <si>
    <r>
      <rPr>
        <b/>
        <sz val="12"/>
        <color theme="1"/>
        <rFont val="Times New Roman"/>
        <family val="1"/>
      </rPr>
      <t>අනෙකුත් ආදායම්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එකතු කරන ලද ආදායම්</t>
    </r>
  </si>
  <si>
    <r>
      <rPr>
        <b/>
        <sz val="12"/>
        <color theme="1"/>
        <rFont val="Times New Roman"/>
        <family val="1"/>
      </rPr>
      <t xml:space="preserve">වාර්තාකරණ ආයතනය </t>
    </r>
    <r>
      <rPr>
        <sz val="12"/>
        <color theme="1"/>
        <rFont val="Times New Roman"/>
        <family val="1"/>
      </rPr>
      <t>විසින් එකතු කරන ලද වැන්දඹු හා අනත්දරු දායක මුදල්</t>
    </r>
  </si>
  <si>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දරන ලද වියදම් </t>
    </r>
  </si>
  <si>
    <t>පසුගිය වර්ෂයෙන් ඉදිරියට ගෙන ආ අග්‍රිම ශේෂය</t>
  </si>
  <si>
    <t>මුදල්වල ශුද්ධ වෙනස්වීම්   (ඔ) =  (උ) +(ඒ)</t>
  </si>
  <si>
    <t>( මෙහි ඇතුලත් කළ යුත්තේ ඉදිරි වර්ෂයේ ප්‍රහිපාදන වලින් ගෙවීමේ අපේක්ෂාවෙන් එළඹෙන ලද බැඳීම් පමණි. ප.මු.රී. 46.1 යටතේ  මෙම වර්ෂයේ ප්‍රතිපාදන වලින් ගෙවීමේ අපේක්ෂාවෙන් කරන ලද ඉදිකිරීම්සහ ලබාගත් භාණ්ඩ හා සේවාවන් සඳහා වෙනුවෙන් වන බැරකම් [ ගෙවියයුතු බිල්පත් ] ඇතුලත් කළ යුතු නොවේ.එවැනි බැරකම්  පීටීජී-6  ප්‍රකාශයට ඇතුලත් කළ යුතුවේ. )</t>
  </si>
  <si>
    <t>අයවැය දෙපාර්තමේන්තු විශේෂ ප්‍රතිපාදන ලැබීම්</t>
  </si>
  <si>
    <t>එක්සත් ජාතීන්ගේ සංවර්ධන අරමුදල් ලැබීම්</t>
  </si>
  <si>
    <t>එන්සීපී-පීටීජී (7)</t>
  </si>
  <si>
    <t>අත්තිකාරම් ගිණුම් - ප.රා.නි. අත්තිකාරම්</t>
  </si>
  <si>
    <t>අනුදත් අත්තිකාරම් ගිණුම්</t>
  </si>
  <si>
    <t>(2021)</t>
  </si>
  <si>
    <t>වැය විෂය අනුව වර්ගීකරණය කරන ලද වැටුප්, වේතන සහ අනෙකුත් සේවක ප්‍රතිලාභ</t>
  </si>
  <si>
    <t>වැය විෂය අනුව වර්ගීකරණය කරන ලද අනෙකුත් භාණ්ඩ හා සේවා</t>
  </si>
  <si>
    <t>වැය විෂය අනුව වර්ගීකරණය කරන ලද මාරුකිරීම්, ප්‍රදානයන් සහ සහනාධාර</t>
  </si>
  <si>
    <r>
      <rPr>
        <b/>
        <sz val="12"/>
        <color theme="1"/>
        <rFont val="Times New Roman"/>
        <family val="1"/>
      </rPr>
      <t>වාර්තාකරණ ආයතනය</t>
    </r>
    <r>
      <rPr>
        <sz val="12"/>
        <color theme="1"/>
        <rFont val="Times New Roman"/>
        <family val="1"/>
      </rPr>
      <t xml:space="preserve"> විසින් </t>
    </r>
    <r>
      <rPr>
        <b/>
        <sz val="12"/>
        <color theme="1"/>
        <rFont val="Times New Roman"/>
        <family val="1"/>
      </rPr>
      <t>වෙනත් ආයතනවල</t>
    </r>
    <r>
      <rPr>
        <sz val="12"/>
        <color theme="1"/>
        <rFont val="Times New Roman"/>
        <family val="1"/>
      </rPr>
      <t xml:space="preserve"> අත්තිකාරම් ගිණුම් වෙනුවෙන් කරන ලද වලට හර කිරීම්</t>
    </r>
  </si>
  <si>
    <r>
      <rPr>
        <b/>
        <sz val="11"/>
        <color theme="1"/>
        <rFont val="Iskoola Pota"/>
        <family val="2"/>
      </rPr>
      <t xml:space="preserve">වෙනත් ආයතන </t>
    </r>
    <r>
      <rPr>
        <sz val="11"/>
        <color theme="1"/>
        <rFont val="Iskoola Pota"/>
        <family val="2"/>
      </rPr>
      <t xml:space="preserve">විසින් අත්තිකාරම් </t>
    </r>
    <r>
      <rPr>
        <sz val="11"/>
        <color theme="1"/>
        <rFont val="Iskoola Pota"/>
        <family val="2"/>
      </rPr>
      <t xml:space="preserve"> ගිණුමට කරන ලද බැර කිරීම්</t>
    </r>
  </si>
  <si>
    <r>
      <rPr>
        <b/>
        <sz val="12"/>
        <color theme="1"/>
        <rFont val="Times New Roman"/>
        <family val="1"/>
      </rPr>
      <t>වාර්තාකරණ ආයතනය</t>
    </r>
    <r>
      <rPr>
        <sz val="12"/>
        <color theme="1"/>
        <rFont val="Times New Roman"/>
        <family val="1"/>
      </rPr>
      <t xml:space="preserve"> විසින් </t>
    </r>
    <r>
      <rPr>
        <b/>
        <sz val="12"/>
        <color theme="1"/>
        <rFont val="Times New Roman"/>
        <family val="1"/>
      </rPr>
      <t>වෙනත් ආයතනවල</t>
    </r>
    <r>
      <rPr>
        <sz val="12"/>
        <color theme="1"/>
        <rFont val="Times New Roman"/>
        <family val="1"/>
      </rPr>
      <t xml:space="preserve"> අත්තිකාරම් ගිණුම් වෙනුවෙන් කරන ලද වලට බැර කිරීම්</t>
    </r>
  </si>
  <si>
    <r>
      <rPr>
        <b/>
        <sz val="11"/>
        <color theme="1"/>
        <rFont val="Iskoola Pota"/>
        <family val="2"/>
      </rPr>
      <t xml:space="preserve">වෙනත් ආයතන </t>
    </r>
    <r>
      <rPr>
        <sz val="11"/>
        <color theme="1"/>
        <rFont val="Iskoola Pota"/>
        <family val="2"/>
      </rPr>
      <t>විසින් අත්තිකාරම්  ගිණුමට කරන ලද හර කිරීම්</t>
    </r>
  </si>
  <si>
    <t xml:space="preserve">2022 දෙසැම්බර් 31 දිනට ශේෂය </t>
  </si>
  <si>
    <t xml:space="preserve">විස්තීර්ණ ශේෂ පිරික්සුමද ඇතුළුව අවසාන පළාත් භාණ්ඩාගාර මුද්‍රිත සටහන් </t>
  </si>
  <si>
    <t>වැඩසටහන *</t>
  </si>
  <si>
    <t>එන්සීපී-පීටීජී-4</t>
  </si>
  <si>
    <t>2023 දෙසැම්බර් 31 දිනෙන් අවසන් වර්ෂය සඳහා</t>
  </si>
  <si>
    <t>අයවැය 2023</t>
  </si>
  <si>
    <t xml:space="preserve">2023 දෙසැම්බර් 31 දිනට  </t>
  </si>
  <si>
    <t>2023 දෙසැම්බර් 31  දිනෙන් අවසන් වර්ෂය සඳහා</t>
  </si>
  <si>
    <t>2023 දෙසැම්බර් 31 දිනෙන් අවසන් වර්ෂය සඳහා ආදායම් ප්‍රකාශය</t>
  </si>
  <si>
    <t>2023 දෙසැම්බර් 31 දිනෙන් අවසන් වර්ෂය සඳහා හිඟ ආදායම් පිළිබඳ ප්‍රකාශය</t>
  </si>
  <si>
    <t>2023 දෙසැම්බර් 31 දිනෙන් අවසන් වර්ෂය සඳහා වැඩසටහන් අනුව වියදම් සාරාංශය</t>
  </si>
  <si>
    <t>2023 දෙසැම්බර් 31 දිනෙන් අවසන් වර්ෂය සඳහා වියදම් ප්‍රකාශය</t>
  </si>
  <si>
    <t xml:space="preserve">2023 වර්ෂය සඳහා අග්‍රිම ගිණුම් පිළිබඳ ප්‍රකාශය </t>
  </si>
  <si>
    <t>2023 දෙසැම්බර් 31 දිනට තැන්පත් ගිණුම් පිළිබඳ ප්‍රකාශය</t>
  </si>
  <si>
    <t xml:space="preserve">2023 දෙසැම්බර් 31 දිනට අත්තිකාරම් ගිණුම </t>
  </si>
  <si>
    <t>මූල්‍ය නොවන වත්කම් පිළිබඳ ප්‍රකාශය - 2023</t>
  </si>
  <si>
    <t xml:space="preserve">2023.12.31 දිනට නව බැංකු ගිණුම් පිළිබඳ තත්ත්ව වාර්තාව.  </t>
  </si>
  <si>
    <t>2023.12.31 දිනට වසා නොදමන ලද පැරණි බැංකු ගිණුම් පිළිබඳ තත්ත්ව වාර්තාව.</t>
  </si>
  <si>
    <t>තැන්පත් ගිණුම් කාල විශ්ලේෂණය - 2023</t>
  </si>
  <si>
    <t>2023 ජනවාරි 01 සිට දෙසැම්බර් 31 දක්වා වූ කාලපරිච්ඡේදය මෙම මූල්‍ය ප්‍රකාශයන්ට අදාළ වාර්තාකරණ කාලපරිච්ඡේදය වේ.</t>
  </si>
  <si>
    <t>2023 දෙසැම්බර් 31 දිනට අතැති දේශීය ව්‍යවහාර මුදල් නෝට්ටු සහ කාසිවලින් මුදල් හා මුදල් සමාන දෑ සමන්විත වේ.</t>
  </si>
  <si>
    <t>(2022)</t>
  </si>
  <si>
    <t xml:space="preserve">2023 දෙසැම්බර් 31 දිනට අග්‍රිම ගිණුම </t>
  </si>
  <si>
    <t>2023 ජනවාරි 01 දිනට අග්‍රිම ශේෂය</t>
  </si>
  <si>
    <t>2023 දෙසැම්බර් 31 දිනට අග්‍රිම ශේෂය</t>
  </si>
  <si>
    <t>2023 දෙසැම්බර් 31 දිනට භාණ්ඩාගාර පොත් අනුව ශේෂය</t>
  </si>
  <si>
    <t xml:space="preserve">2023 ජනවාරි 01 දිනට ශේෂය </t>
  </si>
  <si>
    <t xml:space="preserve">2023 ජනවාරි 01 දිනට සංශෝධිත ශේෂය </t>
  </si>
  <si>
    <t>ජංගම නොවන වත්කම් සංචලනය පිළිබඳ වාර්තාව - 2023</t>
  </si>
  <si>
    <t>2023.01.01 දිනට ආරම්භක ශේෂය</t>
  </si>
  <si>
    <t>2023.01.01.දිනෙන් පසුව හදුනාගත් වත්කම්</t>
  </si>
  <si>
    <t>2023.12.31 දිනට අවසාන ශේෂය (1+2+3)-4</t>
  </si>
  <si>
    <t xml:space="preserve">2023 දෙසැම්බර් 31 දිනට අග්‍රිම ගැලපුම් ශේෂය </t>
  </si>
  <si>
    <t xml:space="preserve">ප.මු.රී. 46.1 අනුව 2023 වාර්ෂික ප්‍රතිපාදන වලින් ගෙවීම් කිරීමට යටත්ව ලබාගෙන ඇති භාණ්ඩ,සේවාවන් හෝ ඉදි කිරීම් කොන්ත්‍රාත් වලට අදාල වත්කම් වෙනුවෙන් අදාළ පාර්ශවයන් වෙත නිරවුල් කිරීමට ඇති බැරකම් පමණක් මෙම ප්‍රකාශයට ඇතුලත් කළ යුතුවේ. </t>
  </si>
  <si>
    <t>ප්‍රතිපූරණය කළ හැකි විදේශාධාරවලට අදාළ හිමිකම්  පිළිබඳ ප්‍රකාශය - 2023</t>
  </si>
  <si>
    <t>ප්‍රතිපූරණය කළ හැකි විදේශාධාර යටතේ, පරිපූරක වෙන්කිරීම්ද  ඇතුළුව 2023 ඇස්තමේන්තුගත වෙන්කිරීම්</t>
  </si>
  <si>
    <t>ඉහත (1) ට අදාළ 2023 වර්ෂය තුළදී දරන ලද මුළු වියදම</t>
  </si>
  <si>
    <t>2023 ජනවාරි 01 දිනට ලැබීමට නියමිත තිබූ ප්‍රතිපූරණය කළ හැකි විදේශාධාරවලට අදාළ හිමිකම් පෑම්වල එකතුව</t>
  </si>
  <si>
    <t xml:space="preserve">2023 වර්ෂය සම්බන්ධයෙන් 2023 වර්ෂය තුළදී කරන ලද ප්‍රතිපූරණය කළ හැකි විදේශාධාරවලට අදාළ හිමිකම් පෑම්වල එකතුව </t>
  </si>
  <si>
    <t xml:space="preserve">2023 වර්ෂය සම්බන්ධයෙන් 2023 වර්ෂය තුළදී ආධාර දෙන ආයතන විසින් ඉඩ නොදෙන ලද හිමිකම් පෑම්වල එකතුව   </t>
  </si>
  <si>
    <t>2023 වර්ෂය වෙනුවෙන් 2023 වර්ෂය තුළදී ලැබුණු  ප්‍රතිපූරණවල එකතුව</t>
  </si>
  <si>
    <t xml:space="preserve">2023 දෙසැම්බර් 31 දිනට ලැබීමට නියමිතව තිබූ  ප්‍රතිපූරණය කළ  හැකි විදේශාධාරවලට අදාළ හිමිකම් පෑම්වල එකතුව </t>
  </si>
  <si>
    <t>මූල්‍ය ප්‍රකාශන පිළියෙල කර අවසන් වූ දිනය දක්වා 2023 වර්ෂය සම්බන්ධයෙන් 2023 දෙසැම්බර් 31 දිනෙන් පසුව කරන ලද ප්‍රතිපූරණය කළ හැකි  විදේශාධාරවලට අදාළ  හිමිකම් පෑම්වල එකතුව</t>
  </si>
  <si>
    <t>මූල්‍ය ප්‍රකාශන පිළියෙල කර අවසන් වූ දිනය දක්වා  2023 දෙසැම්බර් 31  දිනෙන් පසුව ලැබුණු  ප්‍රතිපූරණවල එකතුව</t>
  </si>
  <si>
    <t>2022 හා ඊට පෙර වර්ෂවලට අදාළව, 2023 වර්ෂය තුළදී කරන ලද ප්‍රතිපූරණය කළ හැකි විදේශාධාරවලට අදාළ හිමිකම් පෑම්වල එකතුව (ඇත්නම්)</t>
  </si>
  <si>
    <t xml:space="preserve">2022 හා ඊට පෙර වර්ෂ වෙනුවෙන් වූ හිමිකම්පෑම් සම්බන්ධයෙන් 2023 වර්ෂයේදී ආධාර දෙන ආයතන විසින් ඉඩ නොදෙන ලද හිමිකම් පෑම්වල එකතුව   </t>
  </si>
  <si>
    <t>2022 හා ඊට පෙර වර්ෂ වෙනුවෙන්  2023  වර්ෂය  තුළදී  ලැබුණු  ප්‍රතිපූරණවල  මුළු එකතුව</t>
  </si>
  <si>
    <t>අස්ථානගත වවුචර් පිළිබඳ ප්‍රකාශය - 2023</t>
  </si>
  <si>
    <t xml:space="preserve">2023/12/31 දිනට මුදල් පොත අනුව ශේෂය </t>
  </si>
  <si>
    <t xml:space="preserve">2023/12/31 දිනට බැංකු ගිණුම අනුව ශේෂය </t>
  </si>
  <si>
    <t xml:space="preserve">  2023.12.31 දිනට නව බැංකු ගිණුම් පිළිබඳ තත්ත්ව වාර්තාව.  </t>
  </si>
  <si>
    <t xml:space="preserve">2023/12/31  දිනට බැංකු ප්‍රකාශනය අනුව ශේෂය                                                                                                                            </t>
  </si>
  <si>
    <t xml:space="preserve">   2023.12.31 දිනට මුදල් පොත අනුව ශේෂය                                              </t>
  </si>
  <si>
    <t>2023.12.31 දිනට බැංකුවට ඉදිරිපත් නොකරන ලද චෙක්පත් එකතුව (මාස 6 ට වැඩි ඇතොත්)</t>
  </si>
  <si>
    <t>2023.12.31 දිනට ශේෂය</t>
  </si>
  <si>
    <t>2023 මූල්‍ය ප්‍රකාශන සඳහා විගණකාධිපතිගේ නිරීක්ෂණය.</t>
  </si>
  <si>
    <t>ආදායම් ප්‍රකාශ PTR(1), PTR(2), PTR(3), PTR(4)</t>
  </si>
  <si>
    <t>වැය ශීර්ෂ  602,630,640,652,661,665</t>
  </si>
  <si>
    <t xml:space="preserve"> අදාළ වනුයේ ආදායම් ගණන්දීමේ නිලධාරීන්ට පමණි.</t>
  </si>
  <si>
    <t xml:space="preserve">ආරම්භක වැඩ පත්‍රිකාවෙහි දක්වා ඇති උපදෙස් අනුව </t>
  </si>
  <si>
    <t>පිටපත් කරගත විගස ස්වයංක්‍රීයව මෙම ආකෘතියට දත්ත පිටපත් වේ.</t>
  </si>
  <si>
    <t>ZZZ-PG1.dbf ගොනුව ZZZ-PG1.DBF වැඩ පත්‍රිකාවට</t>
  </si>
  <si>
    <t>3PTE-5.txt/9PTG-TRB.txt&amp;.dbf ගොනුවලින් නිවැරදිතාවය තහවූරු කරගත හැක.</t>
  </si>
  <si>
    <t xml:space="preserve">ආරම්භක වැඩ පත්‍රිකාවෙහි දක්වා ඇති උපදෙස් අනුව වැය ශීර්ෂයට අදාළ </t>
  </si>
  <si>
    <t>පිටපත් කරගත විගස  අවශ්‍ය දත්ත ස්වයංක්‍රීයව මෙම ආකෘතියට පිටපත් වේ.</t>
  </si>
  <si>
    <t xml:space="preserve">ZZZ-PG1.. ZZZ-PG6.dbf ගොනු අදාළ වැඩ පත්‍රිකා වලට නිසි පරිදි </t>
  </si>
  <si>
    <t>PTE-3  ආකෘතිය යටතේ දී උපදෙස්  අනුගමනය කරමින්</t>
  </si>
  <si>
    <t>මෙම ආකෘතියේ Row 530 සිට වන අදාළ වැය විස්තර  - B සිට G දක්වා කොටස් යොදා ගන්න.</t>
  </si>
  <si>
    <t>8PTE-6.txt/9PTG-TRB.txt&amp;.dbf ගොනුවලින් නිවැරදිතාවය තහවූරු කරගත හැක.</t>
  </si>
  <si>
    <t>Statement</t>
  </si>
  <si>
    <t>Actul</t>
  </si>
  <si>
    <t>Round Err</t>
  </si>
  <si>
    <t>Roundup Error</t>
  </si>
  <si>
    <t>O/P Balance</t>
  </si>
  <si>
    <t>Credits</t>
  </si>
  <si>
    <t>Debits</t>
  </si>
  <si>
    <t>Cl/Balance</t>
  </si>
  <si>
    <t>Treasury Balance</t>
  </si>
  <si>
    <t>Actual</t>
  </si>
  <si>
    <t>Treasury</t>
  </si>
  <si>
    <t>Error in final banance</t>
  </si>
  <si>
    <t>තත්‍ය අගය</t>
  </si>
  <si>
    <t>දෝෂය</t>
  </si>
  <si>
    <t xml:space="preserve">    ඊ-3</t>
  </si>
  <si>
    <t xml:space="preserve">   ඊ-3</t>
  </si>
  <si>
    <t>E3 හි  උපදෙස් පරිදි ඇතුලත් කර ගන්න.</t>
  </si>
  <si>
    <t>ඉතිරිවීම් / (ඉක්මවීම් ) සඳහා හේතු දැක්වීම් H-N දක්වා තීරවල ඇතුලත් කරන්න.</t>
  </si>
  <si>
    <t>පොළී (වෙනත් දෙපාර්තමේන්තු  වෙනුවෙන්  එකතු කරන ලද ආදායම්)</t>
  </si>
  <si>
    <t>හිමිකම් ඉවත්වීමේ ප්‍රතිපාදන හා භෞතික වත්කම් විකිණීම  (වෙනත් දෙපාර්තමේන්තු  වෙනුවෙන්  එකතු කරන ලද ආදායම්)</t>
  </si>
  <si>
    <t xml:space="preserve">අන්තර්ගත කොටස් වේ. මෙම මූල්‍ය ප්‍රකාශන පිළියෙල කිරීම පොදුවේ පිළිගත් ගිණුම් මුලධර්ම වලට අනුකූලව සිදුකර ඇති අතර,  </t>
  </si>
  <si>
    <t>මෙහිදී මූල්‍ය ප්‍රකාශණයන්හි සටහන් මගින් හෙලිදරව් කර ඇති පරිදි වඩාත් සුදුසු ගිණුම්කරණ ප්‍රතිපත්ති භාවිතා කර ඇත. එබැවින්</t>
  </si>
  <si>
    <t xml:space="preserve">ඉහත   අවසන්   ගිණුමෙහි  සඳහන් සංඛ්‍යා,  ඊට  අදාළ  ගිණුම්  සටහන්  හා අනෙකුත් ගිණුම් තොරතුරු භාණ්ඩාගාර ගීණුම්පොත් </t>
  </si>
  <si>
    <t xml:space="preserve">සමග සැසඳීම් කර ඇති බවටත්, ඒවා එම සංඛ්‍යා සමග එකඟ වන බවටත්මෙයින් සහතික කරමු. </t>
  </si>
  <si>
    <t>HEAD</t>
  </si>
  <si>
    <t>PRG</t>
  </si>
  <si>
    <t>PRJ</t>
  </si>
  <si>
    <t>OBJ</t>
  </si>
  <si>
    <t>ITEM</t>
  </si>
  <si>
    <t>OBJNAME</t>
  </si>
  <si>
    <t>FNOTE</t>
  </si>
  <si>
    <t>FM</t>
  </si>
  <si>
    <t>PRORG</t>
  </si>
  <si>
    <t>SUPRO</t>
  </si>
  <si>
    <t>AMOTO</t>
  </si>
  <si>
    <t>NETPR</t>
  </si>
  <si>
    <t>EXPEND</t>
  </si>
  <si>
    <t>OTHDEPT</t>
  </si>
  <si>
    <t>EXPENT</t>
  </si>
  <si>
    <t>RESUL</t>
  </si>
  <si>
    <t>PER</t>
  </si>
  <si>
    <t>EXPL</t>
  </si>
  <si>
    <t>PEREST</t>
  </si>
  <si>
    <t>BCODE</t>
  </si>
  <si>
    <t>DESCRIPT</t>
  </si>
  <si>
    <t>EXPEN</t>
  </si>
  <si>
    <t>AMOFR</t>
  </si>
  <si>
    <t>DESC</t>
  </si>
  <si>
    <t>ACT</t>
  </si>
  <si>
    <t>BUG</t>
  </si>
  <si>
    <t>ACTUAL</t>
  </si>
  <si>
    <t>ROUNDERR</t>
  </si>
  <si>
    <t>SRNO</t>
  </si>
  <si>
    <t>PRGNO</t>
  </si>
  <si>
    <t>APRST6</t>
  </si>
  <si>
    <t>NETPR6</t>
  </si>
  <si>
    <t>Head/Prg/Prj:-603-03-02</t>
  </si>
  <si>
    <t>03</t>
  </si>
  <si>
    <t>1001</t>
  </si>
  <si>
    <t>RECURRENT EXPENDITURE</t>
  </si>
  <si>
    <t>1002</t>
  </si>
  <si>
    <t>1003</t>
  </si>
  <si>
    <t>1004</t>
  </si>
  <si>
    <t>1005</t>
  </si>
  <si>
    <t>1006</t>
  </si>
  <si>
    <t>1007</t>
  </si>
  <si>
    <t>Wages, Salaries &amp; Other Emp: Benefits</t>
  </si>
  <si>
    <t>1008</t>
  </si>
  <si>
    <t>Personal Emoluments</t>
  </si>
  <si>
    <t>1009</t>
  </si>
  <si>
    <t>603</t>
  </si>
  <si>
    <t>02</t>
  </si>
  <si>
    <t>Salaries &amp; Wages</t>
  </si>
  <si>
    <t>22</t>
  </si>
  <si>
    <t>1010</t>
  </si>
  <si>
    <t>Overtime and Holiday Pay</t>
  </si>
  <si>
    <t>**Y**</t>
  </si>
  <si>
    <t>1011</t>
  </si>
  <si>
    <t>Other Allowances</t>
  </si>
  <si>
    <t>1012</t>
  </si>
  <si>
    <t>1097</t>
  </si>
  <si>
    <t>grt</t>
  </si>
  <si>
    <t>Group Total 10</t>
  </si>
  <si>
    <t>1013</t>
  </si>
  <si>
    <t>Other Goods and Services</t>
  </si>
  <si>
    <t>1014</t>
  </si>
  <si>
    <t>Traveling</t>
  </si>
  <si>
    <t>1015</t>
  </si>
  <si>
    <t>1101</t>
  </si>
  <si>
    <t>Travelling - Domestic</t>
  </si>
  <si>
    <t>1016</t>
  </si>
  <si>
    <t>1102</t>
  </si>
  <si>
    <t>Traveling - Foreign</t>
  </si>
  <si>
    <t>1017</t>
  </si>
  <si>
    <t>1197</t>
  </si>
  <si>
    <t>Group Total 11(a)</t>
  </si>
  <si>
    <t>1018</t>
  </si>
  <si>
    <t>1019</t>
  </si>
  <si>
    <t>Supplies</t>
  </si>
  <si>
    <t>1020</t>
  </si>
  <si>
    <t>1201</t>
  </si>
  <si>
    <t>Stationery and Office Requisites</t>
  </si>
  <si>
    <t>1021</t>
  </si>
  <si>
    <t>1202</t>
  </si>
  <si>
    <t>Fuel and Lubricants</t>
  </si>
  <si>
    <t>1022</t>
  </si>
  <si>
    <t>1203</t>
  </si>
  <si>
    <t>Diets and Uniforms</t>
  </si>
  <si>
    <t>1023</t>
  </si>
  <si>
    <t>1204</t>
  </si>
  <si>
    <t>Medical Supplies</t>
  </si>
  <si>
    <t>1024</t>
  </si>
  <si>
    <t>1205</t>
  </si>
  <si>
    <t>reference</t>
  </si>
  <si>
    <t>Supply of News Papers</t>
  </si>
  <si>
    <t>RF</t>
  </si>
  <si>
    <t>1025</t>
  </si>
  <si>
    <t>1206</t>
  </si>
  <si>
    <t>Mechanical and Electrical Goods</t>
  </si>
  <si>
    <t>1026</t>
  </si>
  <si>
    <t>1297</t>
  </si>
  <si>
    <t>Group Total 12(b)</t>
  </si>
  <si>
    <t>1027</t>
  </si>
  <si>
    <t>1028</t>
  </si>
  <si>
    <t>Maintenance Expenditure</t>
  </si>
  <si>
    <t>1029</t>
  </si>
  <si>
    <t>1301</t>
  </si>
  <si>
    <t>Vehicle Repairs</t>
  </si>
  <si>
    <t>1030</t>
  </si>
  <si>
    <t>1302</t>
  </si>
  <si>
    <t>Plant and Machinery</t>
  </si>
  <si>
    <t>1031</t>
  </si>
  <si>
    <t>1303</t>
  </si>
  <si>
    <t>Building and Structures</t>
  </si>
  <si>
    <t>1032</t>
  </si>
  <si>
    <t>1304</t>
  </si>
  <si>
    <t>Others</t>
  </si>
  <si>
    <t>1033</t>
  </si>
  <si>
    <t>1305</t>
  </si>
  <si>
    <t>Infrastructure Facility Assets</t>
  </si>
  <si>
    <t>1034</t>
  </si>
  <si>
    <t>1306</t>
  </si>
  <si>
    <t>Quality Inputs</t>
  </si>
  <si>
    <t>1035</t>
  </si>
  <si>
    <t>1397</t>
  </si>
  <si>
    <t>Group Total 13(c)</t>
  </si>
  <si>
    <t>1036</t>
  </si>
  <si>
    <t>1037</t>
  </si>
  <si>
    <t>Services</t>
  </si>
  <si>
    <t>1038</t>
  </si>
  <si>
    <t>1401</t>
  </si>
  <si>
    <t>Transport</t>
  </si>
  <si>
    <t>1039</t>
  </si>
  <si>
    <t>1402</t>
  </si>
  <si>
    <t>Postal and Telecommunication</t>
  </si>
  <si>
    <t>1040</t>
  </si>
  <si>
    <t>1403</t>
  </si>
  <si>
    <t>Electricity and Water'</t>
  </si>
  <si>
    <t>1041</t>
  </si>
  <si>
    <t>1404</t>
  </si>
  <si>
    <t>Rents and Local Taxes</t>
  </si>
  <si>
    <t>1042</t>
  </si>
  <si>
    <t>1405</t>
  </si>
  <si>
    <t>Other Contractual Services</t>
  </si>
  <si>
    <t>1043</t>
  </si>
  <si>
    <t>1406</t>
  </si>
  <si>
    <t>Interest on Leasing Installments</t>
  </si>
  <si>
    <t>1044</t>
  </si>
  <si>
    <t>1407</t>
  </si>
  <si>
    <t>1045</t>
  </si>
  <si>
    <t>1408</t>
  </si>
  <si>
    <t>Operational Leasing Installments</t>
  </si>
  <si>
    <t>1046</t>
  </si>
  <si>
    <t>1409</t>
  </si>
  <si>
    <t>Officers Trainings</t>
  </si>
  <si>
    <t>1047</t>
  </si>
  <si>
    <t>1497</t>
  </si>
  <si>
    <t>Group Total 14(d)</t>
  </si>
  <si>
    <t>1048</t>
  </si>
  <si>
    <t>1498</t>
  </si>
  <si>
    <t>gru</t>
  </si>
  <si>
    <t>Note 4 Total(a+b+c+d)</t>
  </si>
  <si>
    <t>1049</t>
  </si>
  <si>
    <t>Transfers,Grants,Subsidies &amp; Others</t>
  </si>
  <si>
    <t>1050</t>
  </si>
  <si>
    <t>Transfers</t>
  </si>
  <si>
    <t>1051</t>
  </si>
  <si>
    <t>1501</t>
  </si>
  <si>
    <t>Welfare Programmes</t>
  </si>
  <si>
    <t>1052</t>
  </si>
  <si>
    <t>1502</t>
  </si>
  <si>
    <t>Retirement Benifits</t>
  </si>
  <si>
    <t>1053</t>
  </si>
  <si>
    <t>1503</t>
  </si>
  <si>
    <t>Transfers to Public Institutions</t>
  </si>
  <si>
    <t>1054</t>
  </si>
  <si>
    <t>1504</t>
  </si>
  <si>
    <t>Development Subsidies</t>
  </si>
  <si>
    <t>1055</t>
  </si>
  <si>
    <t>1505</t>
  </si>
  <si>
    <t>Subscription and Contribution Fees</t>
  </si>
  <si>
    <t>1056</t>
  </si>
  <si>
    <t>1506</t>
  </si>
  <si>
    <t>Interest on Govt Officers Property Loans</t>
  </si>
  <si>
    <t>1057</t>
  </si>
  <si>
    <t>1508</t>
  </si>
  <si>
    <t>1058</t>
  </si>
  <si>
    <t>1509</t>
  </si>
  <si>
    <t>Grants</t>
  </si>
  <si>
    <t>1059</t>
  </si>
  <si>
    <t>1597</t>
  </si>
  <si>
    <t>Group Total 15</t>
  </si>
  <si>
    <t>1060</t>
  </si>
  <si>
    <t>1061</t>
  </si>
  <si>
    <t>Subsidies</t>
  </si>
  <si>
    <t>1062</t>
  </si>
  <si>
    <t>1701</t>
  </si>
  <si>
    <t>Losses and write-offs</t>
  </si>
  <si>
    <t>1063</t>
  </si>
  <si>
    <t>1702</t>
  </si>
  <si>
    <t>Un-expected Services</t>
  </si>
  <si>
    <t>1064</t>
  </si>
  <si>
    <t>1703</t>
  </si>
  <si>
    <t>Other Subsidies</t>
  </si>
  <si>
    <t>1065</t>
  </si>
  <si>
    <t>1797</t>
  </si>
  <si>
    <t>Group Total 17</t>
  </si>
  <si>
    <t>1066</t>
  </si>
  <si>
    <t>1067</t>
  </si>
  <si>
    <t>1999</t>
  </si>
  <si>
    <t>grv</t>
  </si>
  <si>
    <t>Total - Recurrent Expenditure(Note 3 to 5)</t>
  </si>
  <si>
    <t>1068</t>
  </si>
  <si>
    <t>CAPITAL EXPENDITURE</t>
  </si>
  <si>
    <t>1069</t>
  </si>
  <si>
    <t>1070</t>
  </si>
  <si>
    <t>1071</t>
  </si>
  <si>
    <t>1072</t>
  </si>
  <si>
    <t>1073</t>
  </si>
  <si>
    <t>Rehab: &amp; Imp: of Capital Assets</t>
  </si>
  <si>
    <t>1074</t>
  </si>
  <si>
    <t>2001</t>
  </si>
  <si>
    <t>23</t>
  </si>
  <si>
    <t>1075</t>
  </si>
  <si>
    <t>2002</t>
  </si>
  <si>
    <t>Plant, Machinery &amp; Equipment</t>
  </si>
  <si>
    <t>1076</t>
  </si>
  <si>
    <t>2003</t>
  </si>
  <si>
    <t>Vehicles</t>
  </si>
  <si>
    <t>1077</t>
  </si>
  <si>
    <t>2004</t>
  </si>
  <si>
    <t>Other Capital Assets</t>
  </si>
  <si>
    <t>1078</t>
  </si>
  <si>
    <t>2005</t>
  </si>
  <si>
    <t>1079</t>
  </si>
  <si>
    <t>2006</t>
  </si>
  <si>
    <t>Land Development</t>
  </si>
  <si>
    <t>1080</t>
  </si>
  <si>
    <t>2097</t>
  </si>
  <si>
    <t>Group Total 20</t>
  </si>
  <si>
    <t>1081</t>
  </si>
  <si>
    <t>1082</t>
  </si>
  <si>
    <t>Acquisition of Capital Assets</t>
  </si>
  <si>
    <t>1083</t>
  </si>
  <si>
    <t>2101</t>
  </si>
  <si>
    <t>1084</t>
  </si>
  <si>
    <t>2102</t>
  </si>
  <si>
    <t>Furniture and Office Equipment</t>
  </si>
  <si>
    <t>1085</t>
  </si>
  <si>
    <t>2103</t>
  </si>
  <si>
    <t>1086</t>
  </si>
  <si>
    <t>2104</t>
  </si>
  <si>
    <t>1087</t>
  </si>
  <si>
    <t>2105</t>
  </si>
  <si>
    <t>Lands and Land Improvements</t>
  </si>
  <si>
    <t>1088</t>
  </si>
  <si>
    <t>2106</t>
  </si>
  <si>
    <t>1089</t>
  </si>
  <si>
    <t>2107</t>
  </si>
  <si>
    <t>1090</t>
  </si>
  <si>
    <t>2108</t>
  </si>
  <si>
    <t>Vehicle Leasing</t>
  </si>
  <si>
    <t>1091</t>
  </si>
  <si>
    <t>2109</t>
  </si>
  <si>
    <t>Intangible Assets</t>
  </si>
  <si>
    <t>1092</t>
  </si>
  <si>
    <t>2197</t>
  </si>
  <si>
    <t>Group Total 21</t>
  </si>
  <si>
    <t>1093</t>
  </si>
  <si>
    <t>1094</t>
  </si>
  <si>
    <t>Capital Transfers</t>
  </si>
  <si>
    <t>1095</t>
  </si>
  <si>
    <t>2201</t>
  </si>
  <si>
    <t>Capital Transfers to Public Institutions</t>
  </si>
  <si>
    <t>1096</t>
  </si>
  <si>
    <t>2202</t>
  </si>
  <si>
    <t>Development Assistance</t>
  </si>
  <si>
    <t>2297</t>
  </si>
  <si>
    <t>Group Total 22</t>
  </si>
  <si>
    <t>1098</t>
  </si>
  <si>
    <t>1099</t>
  </si>
  <si>
    <t>Capital Grants</t>
  </si>
  <si>
    <t>1100</t>
  </si>
  <si>
    <t>2301</t>
  </si>
  <si>
    <t>Non-Public Institution and Persons</t>
  </si>
  <si>
    <t>2397</t>
  </si>
  <si>
    <t>Group Total 23</t>
  </si>
  <si>
    <t>1103</t>
  </si>
  <si>
    <t>Capacity Development</t>
  </si>
  <si>
    <t>1104</t>
  </si>
  <si>
    <t>2401</t>
  </si>
  <si>
    <t>Training and Capacity Building</t>
  </si>
  <si>
    <t>1105</t>
  </si>
  <si>
    <t>2497</t>
  </si>
  <si>
    <t>Group Total 24</t>
  </si>
  <si>
    <t>1106</t>
  </si>
  <si>
    <t>1107</t>
  </si>
  <si>
    <t>Other Capital Expenditure</t>
  </si>
  <si>
    <t>1108</t>
  </si>
  <si>
    <t>2501</t>
  </si>
  <si>
    <t>Restructuring</t>
  </si>
  <si>
    <t>1109</t>
  </si>
  <si>
    <t>2502</t>
  </si>
  <si>
    <t>Investment Expenditure</t>
  </si>
  <si>
    <t>1110</t>
  </si>
  <si>
    <t>2503</t>
  </si>
  <si>
    <t>Un-expected Expenditure</t>
  </si>
  <si>
    <t>1111</t>
  </si>
  <si>
    <t>2505</t>
  </si>
  <si>
    <t>1112</t>
  </si>
  <si>
    <t>2597</t>
  </si>
  <si>
    <t>Group Total 25</t>
  </si>
  <si>
    <t>1113</t>
  </si>
  <si>
    <t>1114</t>
  </si>
  <si>
    <t>2999</t>
  </si>
  <si>
    <t>grw</t>
  </si>
  <si>
    <t>Total - Capital Expenditure(Note 7 to 11)</t>
  </si>
  <si>
    <t>1115</t>
  </si>
  <si>
    <t>1116</t>
  </si>
  <si>
    <t>3999</t>
  </si>
  <si>
    <t>grx</t>
  </si>
  <si>
    <t>Project Total(Note 3 to 11)</t>
  </si>
  <si>
    <t>1117</t>
  </si>
  <si>
    <t>1118</t>
  </si>
  <si>
    <t>1119</t>
  </si>
  <si>
    <t>1120</t>
  </si>
  <si>
    <t>xxxy</t>
  </si>
  <si>
    <t>1121</t>
  </si>
  <si>
    <t>===</t>
  </si>
  <si>
    <t>==</t>
  </si>
  <si>
    <t>=============</t>
  </si>
  <si>
    <t>==========</t>
  </si>
  <si>
    <t>Details of reference votes &amp; fm=RF</t>
  </si>
  <si>
    <t>1122</t>
  </si>
  <si>
    <t>1205(i)</t>
  </si>
  <si>
    <t>1205(i)-Supply of News Papers</t>
  </si>
  <si>
    <t>1123</t>
  </si>
  <si>
    <t>1205(ii)</t>
  </si>
  <si>
    <t>1205(ii)-Consumable Goods</t>
  </si>
  <si>
    <t>1124</t>
  </si>
  <si>
    <t>1205(iii)</t>
  </si>
  <si>
    <t>1205(iii)-Sanitary Goods</t>
  </si>
  <si>
    <t>1125</t>
  </si>
  <si>
    <t>1409(xvi)</t>
  </si>
  <si>
    <t>1409(xvi)-Officers Trainings</t>
  </si>
  <si>
    <t>1126</t>
  </si>
  <si>
    <t>1409(xxv)</t>
  </si>
  <si>
    <t>1409(xxv)-Sanitary Services</t>
  </si>
  <si>
    <t>1127</t>
  </si>
  <si>
    <t>1409(xxxi)</t>
  </si>
  <si>
    <t>1409(xxxi)-Newspaper/Gazette Notices</t>
  </si>
  <si>
    <t>1128</t>
  </si>
  <si>
    <t>1409(xxxvi)</t>
  </si>
  <si>
    <t>1409(xxxvi)-Allowances for Interviews</t>
  </si>
  <si>
    <t>1129</t>
  </si>
  <si>
    <t>1409(xLiii)</t>
  </si>
  <si>
    <t>1409(xLiii)-Workshops, Seminars and Training</t>
  </si>
  <si>
    <t>1130</t>
  </si>
  <si>
    <t>1409(xLiv)</t>
  </si>
  <si>
    <t>1409(xLiv)-Service Agreements</t>
  </si>
  <si>
    <t>1131</t>
  </si>
  <si>
    <t>1409(xLix)</t>
  </si>
  <si>
    <t>1409(xLix)-Fees for Disciplinary Inquiries</t>
  </si>
  <si>
    <t>1132</t>
  </si>
  <si>
    <t>Details of reference votes &amp; fm=RF - End</t>
  </si>
  <si>
    <t>1133</t>
  </si>
  <si>
    <t>Programme:- 03</t>
  </si>
  <si>
    <t>Salaries and Wages</t>
  </si>
  <si>
    <t>Traveling - Domestic</t>
  </si>
  <si>
    <t>Fuel</t>
  </si>
  <si>
    <t>Other Supplies</t>
  </si>
  <si>
    <t>Plant, Machinery and Equipment</t>
  </si>
  <si>
    <t>Other Maintenance Expenditure</t>
  </si>
  <si>
    <t>Postal and communication</t>
  </si>
  <si>
    <t>Electricity and Water</t>
  </si>
  <si>
    <t>Rents, Rates and Local Taxes</t>
  </si>
  <si>
    <t>Property Loan Interest to Public Servant</t>
  </si>
  <si>
    <t>Other Recurrent Expenditure</t>
  </si>
  <si>
    <t>Total Recurrent Expenditure</t>
  </si>
  <si>
    <t>Rehab: &amp; Improv: of Capital Assets</t>
  </si>
  <si>
    <t>Buildings &amp; Structures</t>
  </si>
  <si>
    <t>Acquisitions</t>
  </si>
  <si>
    <t>Total Capital Expenditure</t>
  </si>
  <si>
    <t>Total Expenditure of the Programme</t>
  </si>
  <si>
    <t>24</t>
  </si>
  <si>
    <t>25</t>
  </si>
  <si>
    <t>30</t>
  </si>
  <si>
    <t>32</t>
  </si>
  <si>
    <t>33</t>
  </si>
  <si>
    <t>35</t>
  </si>
  <si>
    <t>36</t>
  </si>
  <si>
    <t>44</t>
  </si>
  <si>
    <t>Programme(03)</t>
  </si>
  <si>
    <t>IMP</t>
  </si>
  <si>
    <t>OPB</t>
  </si>
  <si>
    <t>ISS</t>
  </si>
  <si>
    <t>DR</t>
  </si>
  <si>
    <t>CR</t>
  </si>
  <si>
    <t>REF</t>
  </si>
  <si>
    <t>CLB</t>
  </si>
  <si>
    <t>-1</t>
  </si>
  <si>
    <t>DEP</t>
  </si>
  <si>
    <t>OPB1</t>
  </si>
  <si>
    <t>-2</t>
  </si>
  <si>
    <t>OPB2</t>
  </si>
  <si>
    <t>-3</t>
  </si>
  <si>
    <t>OPB3</t>
  </si>
  <si>
    <t>-4</t>
  </si>
  <si>
    <t>OPB4</t>
  </si>
  <si>
    <t>OPBT</t>
  </si>
  <si>
    <t>CR1</t>
  </si>
  <si>
    <t>CR2</t>
  </si>
  <si>
    <t>CR3</t>
  </si>
  <si>
    <t>CR4</t>
  </si>
  <si>
    <t>CRT</t>
  </si>
  <si>
    <t>DR1</t>
  </si>
  <si>
    <t>DR2</t>
  </si>
  <si>
    <t>DR3</t>
  </si>
  <si>
    <t>DR4</t>
  </si>
  <si>
    <t>DRT</t>
  </si>
  <si>
    <t>CL1</t>
  </si>
  <si>
    <t>CL2</t>
  </si>
  <si>
    <t>CL3</t>
  </si>
  <si>
    <t>CL4</t>
  </si>
  <si>
    <t>CLT</t>
  </si>
  <si>
    <t>60301</t>
  </si>
  <si>
    <t>DRL</t>
  </si>
  <si>
    <t>DRO</t>
  </si>
  <si>
    <t>CRL</t>
  </si>
  <si>
    <t>CRO</t>
  </si>
  <si>
    <t>SRNO 01</t>
  </si>
  <si>
    <t>SRNO 02</t>
  </si>
  <si>
    <t>SRNO 03</t>
  </si>
  <si>
    <t>SRNO 04</t>
  </si>
  <si>
    <t>SRNO 05</t>
  </si>
  <si>
    <t>SRNO 06</t>
  </si>
  <si>
    <t>SRNO 07</t>
  </si>
  <si>
    <t>SRNO 08</t>
  </si>
  <si>
    <t>SRNO 09</t>
  </si>
  <si>
    <t>SRNO 10</t>
  </si>
  <si>
    <t>SRNO 11</t>
  </si>
  <si>
    <t>FPER</t>
  </si>
  <si>
    <t>Statement of Financial Performance - Head:-603/202</t>
  </si>
  <si>
    <t>Revenue Receipts</t>
  </si>
  <si>
    <t>Taxes on Domestic Goods &amp; Services</t>
  </si>
  <si>
    <t>Non-Tax Revenue and Others</t>
  </si>
  <si>
    <t>Total Revenue Receipts(A)</t>
  </si>
  <si>
    <t>Non Revenue Receipts</t>
  </si>
  <si>
    <t>Treasury Imprest</t>
  </si>
  <si>
    <t>Deposits</t>
  </si>
  <si>
    <t>Advance Account Receipts - Advance to Provincial P</t>
  </si>
  <si>
    <t>Advance Account Receipts- Authorized Advance Accou</t>
  </si>
  <si>
    <t>Other General Ledger Accounts Receipts(note 1)</t>
  </si>
  <si>
    <t>Total Non Revenue Receipt(B)</t>
  </si>
  <si>
    <t>Total Revenue Receipts and Non Rev Rec C=A+B</t>
  </si>
  <si>
    <t>Remittances to Provincial Treasury(D)</t>
  </si>
  <si>
    <t>Net Revenue Receipts &amp; Non Revenue Receipts E=C-D</t>
  </si>
  <si>
    <t>Less: Expenditure</t>
  </si>
  <si>
    <t>Recurrent Expenditure</t>
  </si>
  <si>
    <t>Wages, Salaries &amp; Other Employment Benefits</t>
  </si>
  <si>
    <t>Other Goods &amp; Services</t>
  </si>
  <si>
    <t>Subsidies, Grants &amp; Transfers</t>
  </si>
  <si>
    <t>Total Recurrent Expenditure(F)</t>
  </si>
  <si>
    <t>Capital Expenditure</t>
  </si>
  <si>
    <t>Rehabilitation &amp; Improve: of Capital Assets</t>
  </si>
  <si>
    <t>Acquisition of Financial Assets</t>
  </si>
  <si>
    <t>Capacity Building</t>
  </si>
  <si>
    <t>Total Capital Expenditure(G)</t>
  </si>
  <si>
    <t>Deposit Payments</t>
  </si>
  <si>
    <t>Advance Account Payments - Advance to Provincial P</t>
  </si>
  <si>
    <t>Advance Account Payments - Authorized Advance Acco</t>
  </si>
  <si>
    <t>Other General Ledger Accounts Payments (Note 2)</t>
  </si>
  <si>
    <t>Total Main Ledger Accounts(H)</t>
  </si>
  <si>
    <t>Total Expenditure I = (F+G+H)</t>
  </si>
  <si>
    <t>Imprest Balance as at 31 Dec 2019 J=E-I</t>
  </si>
  <si>
    <t>Balance as per the Imprest Reconcilliation Stateme</t>
  </si>
  <si>
    <t>Imprest Balance as at 31st December</t>
  </si>
  <si>
    <t>FPOS</t>
  </si>
  <si>
    <t>Statement of Financial Position - Head:-603/2023</t>
  </si>
  <si>
    <t>Non Financial Assets</t>
  </si>
  <si>
    <t>01</t>
  </si>
  <si>
    <t>Property,Plant and Equipment</t>
  </si>
  <si>
    <t>Financial Assets</t>
  </si>
  <si>
    <t>04</t>
  </si>
  <si>
    <t>Advance Accounts - Advance to P P Officers</t>
  </si>
  <si>
    <t>05</t>
  </si>
  <si>
    <t>Authorized Advance Accounts</t>
  </si>
  <si>
    <t>06</t>
  </si>
  <si>
    <t>Cash &amp; Cash Eivalents - Cash/Bank Balance</t>
  </si>
  <si>
    <t>07</t>
  </si>
  <si>
    <t>Total Assets</t>
  </si>
  <si>
    <t>08</t>
  </si>
  <si>
    <t>09</t>
  </si>
  <si>
    <t>Net Assets/Equity</t>
  </si>
  <si>
    <t>Net Worth to Treasury - to be settled</t>
  </si>
  <si>
    <t>12</t>
  </si>
  <si>
    <t>Property,Plant and Equipment Reserve</t>
  </si>
  <si>
    <t>13</t>
  </si>
  <si>
    <t>15</t>
  </si>
  <si>
    <t>Current Liabilities</t>
  </si>
  <si>
    <t>16</t>
  </si>
  <si>
    <t>Deposit Accounts</t>
  </si>
  <si>
    <t>17</t>
  </si>
  <si>
    <t>Imprest Balance</t>
  </si>
  <si>
    <t>18</t>
  </si>
  <si>
    <t>Total Liyabilities</t>
  </si>
  <si>
    <t>19</t>
  </si>
  <si>
    <t>CFLW</t>
  </si>
  <si>
    <t>Statement of Cash Flow - Head:-603/2023</t>
  </si>
  <si>
    <t>Cash Flows from Operating Activities</t>
  </si>
  <si>
    <t>Total Tax Receipts</t>
  </si>
  <si>
    <t>Fees, Fines, Penalties and Licenses</t>
  </si>
  <si>
    <t>Profit</t>
  </si>
  <si>
    <t>Non Revenue Receipts - W&amp;OP Collection</t>
  </si>
  <si>
    <t>Revenue Collected for Other Departments</t>
  </si>
  <si>
    <t>Imprest Received from Provincial Treasury</t>
  </si>
  <si>
    <t>Recoveries from Advance - Advance to Provincial Pu</t>
  </si>
  <si>
    <t>Recoveries from Advance - Authorised Advance Accou</t>
  </si>
  <si>
    <t>Deposit Received</t>
  </si>
  <si>
    <t>Total Cash generated from Operations  (a)</t>
  </si>
  <si>
    <t>Less -  Cash disbursed for:</t>
  </si>
  <si>
    <t>14</t>
  </si>
  <si>
    <t>Personal Emoluments &amp; Operating Payments</t>
  </si>
  <si>
    <t>Subsidies &amp; Transfer Payments and Other Recurrent</t>
  </si>
  <si>
    <t>Operational Expenditure on Other Heads</t>
  </si>
  <si>
    <t>Imprest Settlement to Prov: Treasury</t>
  </si>
  <si>
    <t>Advance Payments - Advance to Provincial Public Of</t>
  </si>
  <si>
    <t>Advance Payments - Authorised Advance Accounts</t>
  </si>
  <si>
    <t>20</t>
  </si>
  <si>
    <t>21</t>
  </si>
  <si>
    <t>Total Cash disbursed for Operations  (b)</t>
  </si>
  <si>
    <t>NET CASH FLOW FROM OPERATING ACTIVITIES(C )=(a)-(</t>
  </si>
  <si>
    <t>26</t>
  </si>
  <si>
    <t>Cash Flows from Investing Activities</t>
  </si>
  <si>
    <t>27</t>
  </si>
  <si>
    <t>Interest Received from Investments</t>
  </si>
  <si>
    <t>28</t>
  </si>
  <si>
    <t>Dividends</t>
  </si>
  <si>
    <t>29</t>
  </si>
  <si>
    <t>Divestiture Proceeds &amp; Sale of Physical Assets</t>
  </si>
  <si>
    <t>Recoveries  from On Lending</t>
  </si>
  <si>
    <t>31</t>
  </si>
  <si>
    <t>Total Cash generated from Investing Activities (d)</t>
  </si>
  <si>
    <t>34</t>
  </si>
  <si>
    <t>Purchase/Construction &amp; Other Investment Expenditu</t>
  </si>
  <si>
    <t>Purchase/Construction/Investment Expendoture on ot</t>
  </si>
  <si>
    <t>37</t>
  </si>
  <si>
    <t>Total Cash disbursed for Investing Activities  (e)</t>
  </si>
  <si>
    <t>39</t>
  </si>
  <si>
    <t>40</t>
  </si>
  <si>
    <t>NET CASH FLOW FROM INVESTING ACTIVITIES( F)=(d)-(e</t>
  </si>
  <si>
    <t>41</t>
  </si>
  <si>
    <t>42</t>
  </si>
  <si>
    <t>NET CASH FLOWS FROM OPERATING &amp; INVESTMENT ACTIVIT</t>
  </si>
  <si>
    <t>43</t>
  </si>
  <si>
    <t>Cash Flows from Finacing Activities</t>
  </si>
  <si>
    <t>Local Borrowings</t>
  </si>
  <si>
    <t>45</t>
  </si>
  <si>
    <t>Foreign Borrowings</t>
  </si>
  <si>
    <t>46</t>
  </si>
  <si>
    <t>Grants Received</t>
  </si>
  <si>
    <t>47</t>
  </si>
  <si>
    <t>Total Cash generated from Financing Activities  (h</t>
  </si>
  <si>
    <t>48</t>
  </si>
  <si>
    <t>49</t>
  </si>
  <si>
    <t>50</t>
  </si>
  <si>
    <t>Repayment of Local Borrowings</t>
  </si>
  <si>
    <t>51</t>
  </si>
  <si>
    <t>Repayment of Foreign Borrowings</t>
  </si>
  <si>
    <t>52</t>
  </si>
  <si>
    <t>Total Cash disbursed for Financing Activities  (i)</t>
  </si>
  <si>
    <t>53</t>
  </si>
  <si>
    <t>54</t>
  </si>
  <si>
    <t>NET CASH FLOW FROM FINANCING ACTIVITIES (J)=(h)-(i</t>
  </si>
  <si>
    <t>55</t>
  </si>
  <si>
    <t>56</t>
  </si>
  <si>
    <t>Net Movement in Cash   (k) =  (g) +j)</t>
  </si>
  <si>
    <t>57</t>
  </si>
  <si>
    <t>Opening Cash Balance as at  01st January</t>
  </si>
  <si>
    <t>58</t>
  </si>
  <si>
    <t>Closing Cash Balance as at 31st December</t>
  </si>
  <si>
    <t>59</t>
  </si>
  <si>
    <t>Cash Balance as at 31st December as per Imprest Ac</t>
  </si>
  <si>
    <t>60</t>
  </si>
  <si>
    <t>උතුරු මැද පළාත් සමූපකාර සේවක කොමිෂන් සභාව</t>
  </si>
  <si>
    <t xml:space="preserve">මහජන බැංකුව </t>
  </si>
  <si>
    <t>අනුරාධපුර</t>
  </si>
  <si>
    <t>0081-001-7-1724489</t>
  </si>
  <si>
    <t>2023 දෙසැම්බර්</t>
  </si>
  <si>
    <t>වියදම් ශීර්ෂ අංකය: 603</t>
  </si>
  <si>
    <t xml:space="preserve">2023.01.01 දිනට පෙන්නුම් කරන ශේෂය 2022 වර්ෂයේ මූල්‍ය ප්‍රකාශණ වල දක්වා එවන බවත්, එතෙක් අත්පත් කරගත් සියළුම වත්කම්  හා එම වත්කම් වලින් අපහරණය කරන ලද ඒවා වෙතොත් ඒවායේ වටිනාකම අඩු කිරීමෙන් පසුව එළ‍‍ඹෙන ශුද්ධ ශේෂය බවත්, එම ශේෂයන් ස්ථාවර වත්කම් ලේඛණයේ අගයන් සමග සැසදෙන බවත් , 2023 යන වර්ෂයන් වෙනුවෙන් සිදුකරන ලද ගබඩා සමීක්ෂණ වලින් භෞතික පැවැත්ම තහවුරු කර ඇති බවත් මෙයින් සහතික කරමි. </t>
  </si>
  <si>
    <t>වියදම් ශීර්ෂ අංකය:  603</t>
  </si>
  <si>
    <t xml:space="preserve"> පළාත් සමූපකාර සේවක කොමිෂන් සභාවඋතුරු මැද පළාත</t>
  </si>
  <si>
    <t>පළාත් සමූපකාර සේවක කොමිෂන් සභාවඋතුරු මැද පළාත</t>
  </si>
  <si>
    <t>පළාත් අමාත්‍යාංශයේ/දෙපාර්තමේන්තුවේ නම : පළාත් සමූපකාර සේවක කොමිෂන් සභාවඋතුරු මැද පළාත</t>
  </si>
  <si>
    <r>
      <t xml:space="preserve">      </t>
    </r>
    <r>
      <rPr>
        <sz val="12"/>
        <rFont val="Iskoola Pota"/>
        <family val="2"/>
      </rPr>
      <t>(1) ප්‍රේෂණය කරන ලද නමුත් භාණ්ඩාගාර පොත්වල නොපෙනෙන 2023.12</t>
    </r>
    <r>
      <rPr>
        <sz val="12"/>
        <rFont val="Calibri"/>
        <family val="2"/>
        <scheme val="minor"/>
      </rPr>
      <t>.31</t>
    </r>
    <r>
      <rPr>
        <sz val="12"/>
        <rFont val="Iskoola Pota"/>
        <family val="2"/>
      </rPr>
      <t xml:space="preserve"> දිනට මුදල් ශේෂය</t>
    </r>
  </si>
  <si>
    <t xml:space="preserve">පළාත් අමාත්‍යාංශයේ/දෙපාර්තමේන්තුවේ නම : පළාත් සමූපකාර සේවක කොමිෂන් සභාව උතුරු මැද පළාත </t>
  </si>
  <si>
    <t xml:space="preserve">පළාත් අමාත්‍යාංශයේ/ දෙපාර්තමේන්තුවේ නම :-  පළාත් සමූපකාර සේවක කොමිෂන් සභාව උතුරු මැද පළාත </t>
  </si>
  <si>
    <t xml:space="preserve">පළාත් අමාත්‍යාංශයේ/ දෙපාර්තමේන්තුවේ/ ප්‍රාදේශීය ලේකම් කාර්යාලයේ නම :- පළාත් සමූපකාර සේවක කොමිෂන් සභාව උතුරු මැද පළාත </t>
  </si>
  <si>
    <t>වියදම් ශීර්ෂ අංකය :- 603</t>
  </si>
  <si>
    <t>සිංගර් ශ්‍රී ලංකා</t>
  </si>
  <si>
    <t>මැජස්ටි ඔෆිස් ඔටෝමේෂන්</t>
  </si>
  <si>
    <t>වාර්ෂික සේවා ගාස්තු</t>
  </si>
  <si>
    <t>1409(XLIV)</t>
  </si>
  <si>
    <t>නාගරික කොමසාරිස්, මහ කගර සභාව,</t>
  </si>
  <si>
    <t>අනුරාධපුර.</t>
  </si>
  <si>
    <t>නැත</t>
  </si>
  <si>
    <t>අමාත්‍යාංශයේ/දෙපාර්තමේන්තුවේ නම :  පළාත් සමූපකාර සේවක කොමිෂන් සභාවඋතුරු මැද පළාත</t>
  </si>
  <si>
    <t>අදාළවේ.</t>
  </si>
  <si>
    <t>පළාත් අමාත්‍යංශයේ/දෙපාර්තමේන්තුවේ නම : පළාත් සමුපකාර සේවක කොමිෂන් සභාව, උතුරු මැද පළාත.</t>
  </si>
  <si>
    <t>පළාත් අමාත්‍යාංශයේ/දෙපාර්තමේන්තුවේ නම :  පළාත් සමුපකාර සේවක කොමිෂන් සභාව , උතුරු මැද පළාත</t>
  </si>
  <si>
    <t xml:space="preserve">කලින් ගෙවීම් මුළු එකතුව     </t>
  </si>
  <si>
    <t>2023 වර්ෂයට අදාල වරිපනම් බදු</t>
  </si>
  <si>
    <t>NCP/COOPEC/1/1/67</t>
  </si>
  <si>
    <t xml:space="preserve">    1205      (i) පුවත්පත් සැපයීම</t>
  </si>
  <si>
    <t xml:space="preserve">    1205      (ii) පාරිභෝජ්‍ය ද්‍රව්‍ය</t>
  </si>
  <si>
    <t xml:space="preserve">    1205      (iii) සනීපාරක්ෂක ද්‍රව්‍ය</t>
  </si>
  <si>
    <t>1409 (xvi) කාර්යාල නිලධාරීන්ගේ                        පුහුණු දීමනා</t>
  </si>
  <si>
    <t>1409  (xLiv) සේවා ගිවිසුම්</t>
  </si>
  <si>
    <t>1409  (xLiii) වැඩමුළු,සම්මන්ත්‍රණ හා පුහුණු වැඩසටහන්</t>
  </si>
  <si>
    <t>1409  (xxxvi) සම්මුඛ පරීක්ෂන දීමනා</t>
  </si>
  <si>
    <t>1409  (xxxi) පුවත්පත් දැන්වීම්/ගැසට්                       නිවේදන පල කිරීමේ ගාස්තු</t>
  </si>
  <si>
    <t>1409  (xLix) විනය පරීක්ෂණ ගාස්තු</t>
  </si>
  <si>
    <t>1506 රජයේ සේවකයන් සඳහා දේපළ              ණය පොලී</t>
  </si>
  <si>
    <t>1409    (xxxvi) සම්මුඛ පරීක්ෂන දීමනා</t>
  </si>
  <si>
    <t>1409    (xLiv) සේවා ගිවිසුම්</t>
  </si>
  <si>
    <t>1409    (xLiii) වැඩමුළු,සම්මන්ත්‍රණ හා පුහුණු වැඩසටහන්</t>
  </si>
  <si>
    <t>1205     (i) පුවත්පත් සැපයීම</t>
  </si>
  <si>
    <t>1205     (ii) පාරිභෝජ්‍ය ද්‍රව්‍ය</t>
  </si>
  <si>
    <t>1205     (iii) සනීපාරක්ෂක ද්‍රව්‍ය</t>
  </si>
  <si>
    <t>1409  (xxv) සනීපාරක්ෂක සේවා</t>
  </si>
  <si>
    <t>1409    (xxv) සනීලාරකිෂක සේවා</t>
  </si>
  <si>
    <t>1409    (xLix) විනය පරීක්ෂණ ගාස්තු</t>
  </si>
  <si>
    <t>1409    (xvi) කාර්යාල නිලධාරීන්ගේ පුහුණු දීමනා</t>
  </si>
  <si>
    <t>1409    (xxxi) පුවත්පත් දැන්වීම්/ගැසට් නිවේදන පල                                   කිරීමේ ගාස්තු</t>
  </si>
  <si>
    <t xml:space="preserve">පළාත් අමාත්‍යාංශයේ/දෙපාර්තමේන්තුවේ නම :  පළාත් සමූපකාර සේවක කොමිෂන් සභාව,උතුරු මැද පළාත </t>
  </si>
  <si>
    <t>පළාත් අමාත්‍යාංශයේ/දෙපාර්තමේන්තුවේ නම : පළාත් සමූපකාර සේවක කොමිෂන් සභාව,උතුරු මැද පළාත</t>
  </si>
  <si>
    <t>අමාත්‍යාංශයේ/ දෙපාර්තමේන්තුවේ නම : පළාත් සමූපකාර සේවක කොමිෂන් සභාව,උතුරු මැද පළාත</t>
  </si>
  <si>
    <t>අමාත්‍යාංශ‍යේ/දෙපාර්තමේන්තුවේ නම: පළාත් සමූපකාර සේවක කොමිෂන් සභාව,උතුරු මැද පළාත</t>
  </si>
  <si>
    <t>අමාත්‍යාංශයේ/දෙපාර්තමේන්තුවේ නම : පළාත් සමූපකාර සේවක කොමිෂන් සභාව,උතුරු මැද පළාත</t>
  </si>
  <si>
    <t xml:space="preserve">           අමාත්‍යාංශයේ/ දෙපාර්තමේන්තුවේ/ දිස්ත්‍රික් ලේකම් කාර්යාලයේ නම: සමූපකාර සේවක කොමිෂන් සභාව,උතුරු මැද පළාත</t>
  </si>
  <si>
    <t xml:space="preserve">අමාත්‍යාංශයේ/දෙපාර්තමේන්තුවේ නම : පළාත් සමූපකාර සේවක කොමිෂන් සභාව,උතුරු මැද පළාත </t>
  </si>
  <si>
    <t xml:space="preserve">පොදු තැන්පත් ගිණුම් අංකය : 6000/0/6/603                                                                     </t>
  </si>
  <si>
    <t>6000/0/0/603/1 ඇප තැම්පත්</t>
  </si>
  <si>
    <t>6000/0/0/603/2 ටෙන්ඩර් තැම්පත්</t>
  </si>
  <si>
    <t>6000/0/0/603/3 විවිධ තැම්පත්</t>
  </si>
  <si>
    <t xml:space="preserve">වියදම් ශීර්ෂ අංකය :   603                  පළාත් අමාත්‍යාංශයේ/දෙපාර්තමේන්තුවේ නම :  පළාත් සමූපකාර සේවක කොමිෂන් සභාව,උතුරු මැද පළාත </t>
  </si>
  <si>
    <t>අතිකාල සේවයේ යෙදීම සීමා කිරීම හේතුවෙන් වියදම් ඉදිරිපත් නොවිම</t>
  </si>
  <si>
    <t>ක්ෂේත්‍ර ගමන් රාජකාරියේ යෙදීම සීමා කිරීම</t>
  </si>
  <si>
    <t xml:space="preserve">අරපිරිමැස්මෙන් යුතුව කටයුතු කිරීම නිසා වියදම් ඉදිරිපත් නොවීම </t>
  </si>
  <si>
    <t>ක්ෂේත්‍ර ගමන් රාජකාරි සීමා කිරීම හා ඉන්ධන නිකුත් කිරීම් සීමා කිරීම</t>
  </si>
  <si>
    <t>අපේක්ෂිත වියදම් ඉදිරිපත් නොවීම</t>
  </si>
  <si>
    <t>ලේකම් තනතුරේ ස්ථිර ලේකම්වරයෙකු පත්කර නොමැති වීම නිසා (රාජකාරි ආවරණය කිරීම සඳහා පත්කර ඇති බැවින්) වියදම් ඉදිරිපත් නොවීම</t>
  </si>
  <si>
    <t xml:space="preserve">රු.300,000ට ව්‍යාපෘතිය අනුමතවීම මත පමණක් වියදම් දරණ ලදී. </t>
  </si>
  <si>
    <t>අරපිරිමැස්මෙන් කටයුතු කිරිම හේතුවෙන් වියදම් ඉදිරිපත් නොවීම මත ප්‍රතිපාදන ඉතිරි විය.</t>
  </si>
  <si>
    <t>-</t>
  </si>
  <si>
    <t>1409 (xvi) කාර්යාල නිලධාරීන්ගේ පුහුණු දීමනා</t>
  </si>
  <si>
    <t>1409 (xxv) සනීපාරක්ෂක සේවා</t>
  </si>
  <si>
    <t>1409(xxxvi) සම්මුඛ පරීක්ෂන දීමනා</t>
  </si>
  <si>
    <t>1409(xLiii) වැඩමුළු,සම්මන්ත්‍රණ හා පුහුණු වැඩසටහන්</t>
  </si>
  <si>
    <t>1409(xLiv) සේවා ගිවිසුම්</t>
  </si>
  <si>
    <t>1409(xLix) විනය පරීක්ෂණ ගාස්තු</t>
  </si>
  <si>
    <t xml:space="preserve">1407 ගුණාත්මක යෙදවුම් - අධ්‍යාපන </t>
  </si>
  <si>
    <t>1409 (xxxi) පුවත්පත් දැන්වීම්/ගැසට් නිවේදන පල කිරීමේ ගාස්තු</t>
  </si>
  <si>
    <t xml:space="preserve">වෙනස්කම් වලට හේතු ඊ(3)(ii) ට යොමුව </t>
  </si>
  <si>
    <t xml:space="preserve">ව්‍යාපෘතිය අනුමත නොවීම මත වියදම් ඉදිරිපත් නොවීය. </t>
  </si>
  <si>
    <t>කේෂ්ත්‍ර ගමන් රාජකාරි සීමා කිරීම හා ඉන්ධන නිකුත් කිරීම සීමා කිරීම් සීමා කිරීම</t>
  </si>
  <si>
    <t>ලේකම් තනතුරේ ස්ථිර ලේකම්වරයෙකු පත්කර නොමැති වීම නිසා (රාජකාරි ආවරණය කිරීම සඳහා පත්කර ඇති බැවින්) වියදම් ඉදිරිපත් නොවීම මත ප්‍රතිපාදන ඉතිරි විය.</t>
  </si>
  <si>
    <t>1205(i) පුවත්පත් සැපයීම</t>
  </si>
  <si>
    <t>1205(ii) පාරිභෝජ්‍ය ද්‍රව්‍ය</t>
  </si>
  <si>
    <t>1205(iii) සනීපාරක්ෂක ද්‍රව්‍ය</t>
  </si>
  <si>
    <t xml:space="preserve">රු.300,000ට ව්‍යාපෘතිය අනුමතවීම මත පමණක් වියදම් දරන ලදී. </t>
  </si>
  <si>
    <t>ව්‍යාපෘතිය අනුමත නොවීම මත මිලදී ගැනීම් සිදු නොකිරී.</t>
  </si>
  <si>
    <t>කාල සටහනට අනුව නියම කරගත් සම්මුඛ පරීක්ෂණ වාර ප්‍රමාණය අඩුකිරීම</t>
  </si>
  <si>
    <t>1409(xxxi) පුවත්පත් දැන්වීම්/ගැසට් නිවේදන පල කිරීමේ ගාස්තු</t>
  </si>
  <si>
    <t>1409(xxv) සනීපාරක්ෂක සේවා</t>
  </si>
  <si>
    <t>1409(xvi) කාර්යාල නිලධාරීන්ගේ පුහුණු දීමනා</t>
  </si>
  <si>
    <r>
      <rPr>
        <b/>
        <sz val="11"/>
        <color rgb="FFFF0000"/>
        <rFont val="Iskoola Pota"/>
        <family val="2"/>
      </rPr>
      <t>(**</t>
    </r>
    <r>
      <rPr>
        <b/>
        <sz val="11"/>
        <rFont val="Iskoola Pota"/>
        <family val="2"/>
      </rPr>
      <t xml:space="preserve">මෙම තීරුවේ ඇති වත්කම් වල එකතුව මූල්‍ය ප්‍රකාශයේ එන්සීපී-පීටීඊ(3) හි සටහන් 7හි 2101 සිට 2108 දක්වා වන අගයන් හා සමාන විය යුතුය.) </t>
    </r>
  </si>
  <si>
    <r>
      <t xml:space="preserve">2. </t>
    </r>
    <r>
      <rPr>
        <b/>
        <sz val="11"/>
        <rFont val="Calibri"/>
        <family val="2"/>
      </rPr>
      <t>“</t>
    </r>
    <r>
      <rPr>
        <b/>
        <sz val="11"/>
        <rFont val="Iskoola Pota"/>
        <family val="2"/>
      </rPr>
      <t>ආරම්භක ශේෂයට කරන ලද ගැලපීම්</t>
    </r>
    <r>
      <rPr>
        <b/>
        <sz val="11"/>
        <rFont val="Calibri"/>
        <family val="2"/>
      </rPr>
      <t>”</t>
    </r>
    <r>
      <rPr>
        <b/>
        <sz val="11"/>
        <rFont val="Iskoola Pota"/>
        <family val="2"/>
      </rPr>
      <t xml:space="preserve"> තීරුවට ඇතුලත් කරන සෑම ගැලපීමක් වෙනුවෙන්ම පැහැදිලි කිරීම් සැපයිය යුතුය. </t>
    </r>
  </si>
  <si>
    <t>………………………………………………………………………….</t>
  </si>
  <si>
    <t>ඉහත සදහන් තොරතුරු නිවැරදි බවට සහතික කරමි.</t>
  </si>
  <si>
    <t>අපේක්ෂිත පරිදි අභියාචනා පරීක්ෂණ පැවැත් වීමට ප්‍රමාණවත් තරම් ගැටළු ඉදිරිපත් නොවීම.</t>
  </si>
  <si>
    <t>කාල සටහනට අනුව පැවැත්වූ සම්මුඛ පරීක්ෂණ වාර ගණන අඩු කිරීම.</t>
  </si>
  <si>
    <t xml:space="preserve">         රාජ්‍ය වියදම් පාලන උපදෙස්                        මත මිලදී ගැනීම් සීමා කිරීම.</t>
  </si>
  <si>
    <t xml:space="preserve">              රාජ්‍ය වියදම් පාලන උපදෙස් මත මිලදී ගැනීම් සීමා කිරීම.</t>
  </si>
  <si>
    <t>අතිකාල සේවයේ යෙදීම සීමා කිරීම මත ප්‍රතිපාදන ඉතිරි වීම</t>
  </si>
  <si>
    <t>1003 වැය ශීර්ෂයේ ප්‍රතිපාදනය ප්‍රමාණවත් නොවීම හා එම වැය ශීර්ෂයෙන් 6% කපා හැරීම සිදු කිරීම වෙනුවට මෙම වැය විෂය යටතේ පැවති මුළු ප්‍රතිපාදනයට කපා හරින ලදි.</t>
  </si>
  <si>
    <t>මෙම වැය විෂය යටතේ අපේක්ෂිත වියදම් ඉදිරිපත් නොවීම</t>
  </si>
  <si>
    <t>අතිකාල සේවයේ යෙදීම සීමා කිරීම මත ප්‍රතිපාදන ඉතිරි වීම.</t>
  </si>
  <si>
    <t>මෙම වැය විෂය යටතේ අපේක්ෂිත වියදම් ඉදිරිපත් නොවීම.</t>
  </si>
  <si>
    <t>අපේක්ෂිත වියදම් ඉදිරිපත් නොවීම.</t>
  </si>
  <si>
    <t>අපේක්ෂිත පරිදි අභියාචනා පරීක්ෂණ පැවැත්වීමට ප්‍රමාණවත් තරම් ගැටළු ඉදිරිපත් නොවීම.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</si>
</sst>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5" formatCode="_-* #,##0.00_-;\-* #,##0.00_-;_-* &quot;-&quot;??_-;_-@_-"/>
    <numFmt numFmtId="166" formatCode="_(* #,##0_);_(* \(#,##0\);_(* &quot;-&quot;??_);_(@_)"/>
    <numFmt numFmtId="167" formatCode="_(* #,##0_);[Red]_(* \(#,##0\);_(* &quot;-&quot;??_);_(@_)"/>
    <numFmt numFmtId="168" formatCode="#,##0.00;[Red]#,##0.00"/>
  </numFmts>
  <fonts count="106">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4"/>
      <name val="Times New Roman"/>
      <family val="1"/>
    </font>
    <font>
      <sz val="11"/>
      <color indexed="8"/>
      <name val="Calibri"/>
      <family val="2"/>
    </font>
    <font>
      <b/>
      <sz val="12"/>
      <name val="Times New Roman"/>
      <family val="1"/>
    </font>
    <font>
      <b/>
      <u/>
      <sz val="12"/>
      <name val="Times New Roman"/>
      <family val="1"/>
    </font>
    <font>
      <sz val="12"/>
      <name val="Times New Roman"/>
      <family val="1"/>
    </font>
    <font>
      <b/>
      <sz val="12"/>
      <color indexed="8"/>
      <name val="Times New Roman"/>
      <family val="1"/>
    </font>
    <font>
      <sz val="11"/>
      <name val="Times New Roman"/>
      <family val="1"/>
    </font>
    <font>
      <sz val="12"/>
      <color indexed="8"/>
      <name val="Times New Roman"/>
      <family val="1"/>
    </font>
    <font>
      <b/>
      <sz val="11"/>
      <name val="Times New Roman"/>
      <family val="1"/>
    </font>
    <font>
      <sz val="10"/>
      <name val="Arial"/>
      <family val="2"/>
    </font>
    <font>
      <sz val="12"/>
      <name val="Arial"/>
      <family val="2"/>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1"/>
      <name val="Iskoola Pota"/>
      <family val="2"/>
    </font>
    <font>
      <b/>
      <sz val="12"/>
      <name val="Thibus02STru"/>
    </font>
    <font>
      <b/>
      <u/>
      <sz val="12"/>
      <name val="Iskoola Pota"/>
      <family val="2"/>
    </font>
    <font>
      <b/>
      <u/>
      <sz val="12"/>
      <name val="Thibus02STru"/>
    </font>
    <font>
      <b/>
      <u/>
      <sz val="26"/>
      <name val="Iskoola Pota"/>
      <family val="2"/>
    </font>
    <font>
      <b/>
      <sz val="14"/>
      <name val="Iskoola Pota"/>
      <family val="2"/>
    </font>
    <font>
      <b/>
      <u/>
      <sz val="16"/>
      <name val="Iskoola Pota"/>
      <family val="2"/>
    </font>
    <font>
      <b/>
      <sz val="18"/>
      <name val="Iskoola Pota"/>
      <family val="2"/>
    </font>
    <font>
      <b/>
      <sz val="10"/>
      <name val="Iskoola Pota"/>
      <family val="2"/>
    </font>
    <font>
      <sz val="8"/>
      <name val="Iskoola Pota"/>
      <family val="2"/>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sz val="16"/>
      <name val="Iskoola Pota"/>
      <family val="2"/>
    </font>
    <font>
      <b/>
      <u/>
      <sz val="14"/>
      <name val="Iskoola Pota"/>
      <family val="2"/>
    </font>
    <font>
      <sz val="11"/>
      <name val="Iskoola Pota"/>
      <family val="2"/>
    </font>
    <font>
      <sz val="10"/>
      <name val="Iskoola Pota"/>
      <family val="2"/>
    </font>
    <font>
      <b/>
      <sz val="14"/>
      <name val="Thibus02STru"/>
    </font>
    <font>
      <b/>
      <u/>
      <sz val="22"/>
      <name val="Iskoola Pota"/>
      <family val="2"/>
    </font>
    <font>
      <b/>
      <sz val="22"/>
      <name val="Iskoola Pota"/>
      <family val="2"/>
    </font>
    <font>
      <sz val="14"/>
      <name val="Iskoola Pota"/>
      <family val="2"/>
    </font>
    <font>
      <b/>
      <sz val="16"/>
      <color theme="1"/>
      <name val="Times New Roman"/>
      <family val="1"/>
    </font>
    <font>
      <b/>
      <sz val="11"/>
      <color theme="1"/>
      <name val="Iskoola Pota"/>
      <family val="2"/>
    </font>
    <font>
      <b/>
      <sz val="12"/>
      <name val="Thibus15STru"/>
    </font>
    <font>
      <b/>
      <sz val="10"/>
      <name val="Ridi 17"/>
    </font>
    <font>
      <sz val="12"/>
      <name val="Thibus15STru"/>
    </font>
    <font>
      <b/>
      <i/>
      <sz val="10"/>
      <name val="Iskoola Pota"/>
      <family val="2"/>
    </font>
    <font>
      <sz val="10"/>
      <name val="Thibus15STru"/>
    </font>
    <font>
      <sz val="11"/>
      <color theme="1"/>
      <name val="Iskoola Pota"/>
      <family val="2"/>
    </font>
    <font>
      <b/>
      <sz val="18"/>
      <color theme="1"/>
      <name val="Times New Roman"/>
      <family val="1"/>
    </font>
    <font>
      <sz val="12"/>
      <name val="Kalaham"/>
    </font>
    <font>
      <i/>
      <sz val="12"/>
      <color theme="1"/>
      <name val="Times New Roman"/>
      <family val="1"/>
    </font>
    <font>
      <b/>
      <sz val="14"/>
      <color theme="1"/>
      <name val="Iskoola Pota"/>
      <family val="2"/>
    </font>
    <font>
      <b/>
      <sz val="10"/>
      <color theme="1"/>
      <name val="Iskoola Pota"/>
      <family val="2"/>
    </font>
    <font>
      <b/>
      <sz val="12"/>
      <color indexed="8"/>
      <name val="Iskoola Pota"/>
      <family val="2"/>
    </font>
    <font>
      <sz val="12"/>
      <color indexed="8"/>
      <name val="Iskoola Pota"/>
      <family val="2"/>
    </font>
    <font>
      <sz val="9"/>
      <color indexed="8"/>
      <name val="Iskoola Pota"/>
      <family val="2"/>
    </font>
    <font>
      <sz val="12"/>
      <color theme="1"/>
      <name val="Iskoola Pota"/>
      <family val="2"/>
    </font>
    <font>
      <b/>
      <sz val="12"/>
      <color theme="1"/>
      <name val="Iskoola Pota"/>
      <family val="2"/>
    </font>
    <font>
      <b/>
      <sz val="18"/>
      <color theme="1"/>
      <name val="Iskoola Pota"/>
      <family val="2"/>
    </font>
    <font>
      <b/>
      <sz val="16"/>
      <color theme="1"/>
      <name val="Iskoola Pota"/>
      <family val="2"/>
    </font>
    <font>
      <b/>
      <u/>
      <sz val="11"/>
      <color theme="1"/>
      <name val="Iskoola Pota"/>
      <family val="2"/>
    </font>
    <font>
      <u/>
      <sz val="11"/>
      <color theme="1"/>
      <name val="Iskoola Pota"/>
      <family val="2"/>
    </font>
    <font>
      <sz val="16"/>
      <color theme="1"/>
      <name val="Iskoola Pota"/>
      <family val="2"/>
    </font>
    <font>
      <sz val="12"/>
      <color theme="1"/>
      <name val="Calibri"/>
      <family val="2"/>
      <scheme val="minor"/>
    </font>
    <font>
      <sz val="11"/>
      <color rgb="FF000000"/>
      <name val="Calibri"/>
      <family val="2"/>
      <scheme val="minor"/>
    </font>
    <font>
      <b/>
      <sz val="11"/>
      <name val="Calibri"/>
      <family val="2"/>
      <scheme val="minor"/>
    </font>
    <font>
      <b/>
      <sz val="14"/>
      <color theme="1"/>
      <name val="Calibri"/>
      <family val="2"/>
      <scheme val="minor"/>
    </font>
    <font>
      <b/>
      <sz val="12"/>
      <color theme="1"/>
      <name val="Calibri"/>
      <family val="2"/>
      <scheme val="minor"/>
    </font>
    <font>
      <b/>
      <u/>
      <sz val="16"/>
      <color theme="1"/>
      <name val="Iskoola Pota"/>
      <family val="2"/>
    </font>
    <font>
      <sz val="16"/>
      <color theme="1"/>
      <name val="Times New Roman"/>
      <family val="1"/>
    </font>
    <font>
      <u/>
      <sz val="16"/>
      <color theme="1"/>
      <name val="Iskoola Pota"/>
      <family val="2"/>
    </font>
    <font>
      <u/>
      <sz val="16"/>
      <color theme="1"/>
      <name val="Times New Roman"/>
      <family val="1"/>
    </font>
    <font>
      <sz val="16"/>
      <color theme="1"/>
      <name val="Calibri"/>
      <family val="2"/>
      <scheme val="minor"/>
    </font>
    <font>
      <b/>
      <sz val="12"/>
      <color rgb="FF000000"/>
      <name val="Times New Roman"/>
      <family val="1"/>
    </font>
    <font>
      <sz val="11"/>
      <name val="Kalaham"/>
    </font>
    <font>
      <sz val="11"/>
      <color indexed="8"/>
      <name val="Calibri"/>
      <family val="2"/>
      <scheme val="minor"/>
    </font>
    <font>
      <b/>
      <sz val="11"/>
      <color indexed="8"/>
      <name val="Calibri"/>
      <family val="2"/>
      <scheme val="minor"/>
    </font>
    <font>
      <sz val="11"/>
      <name val="Calibri"/>
      <family val="2"/>
      <scheme val="minor"/>
    </font>
    <font>
      <b/>
      <sz val="10"/>
      <color theme="1"/>
      <name val="Calibri"/>
      <family val="2"/>
      <scheme val="minor"/>
    </font>
    <font>
      <b/>
      <u/>
      <sz val="12"/>
      <color theme="1"/>
      <name val="Iskoola Pota"/>
      <family val="2"/>
    </font>
    <font>
      <sz val="8"/>
      <color theme="1"/>
      <name val="Iskoola Pota"/>
      <family val="2"/>
    </font>
    <font>
      <u/>
      <sz val="12"/>
      <color theme="1"/>
      <name val="Iskoola Pota"/>
      <family val="2"/>
    </font>
    <font>
      <sz val="12"/>
      <name val="Calibri"/>
      <family val="2"/>
      <scheme val="minor"/>
    </font>
    <font>
      <b/>
      <sz val="12"/>
      <color rgb="FFFF0000"/>
      <name val="Iskoola Pota"/>
      <family val="2"/>
    </font>
    <font>
      <sz val="10"/>
      <name val="Calibri"/>
      <family val="2"/>
      <scheme val="minor"/>
    </font>
    <font>
      <sz val="9"/>
      <name val="Calibri"/>
      <family val="2"/>
      <scheme val="minor"/>
    </font>
    <font>
      <b/>
      <sz val="24"/>
      <name val="Iskoola Pota"/>
      <family val="2"/>
    </font>
    <font>
      <sz val="24"/>
      <name val="Iskoola Pota"/>
      <family val="2"/>
    </font>
    <font>
      <u/>
      <sz val="18"/>
      <name val="Iskoola Pota"/>
      <family val="2"/>
    </font>
    <font>
      <b/>
      <i/>
      <sz val="11"/>
      <name val="Iskoola Pota"/>
      <family val="2"/>
    </font>
    <font>
      <b/>
      <sz val="11"/>
      <color rgb="FFFF0000"/>
      <name val="Iskoola Pota"/>
      <family val="2"/>
    </font>
    <font>
      <sz val="14"/>
      <color theme="1"/>
      <name val="Calibri"/>
      <family val="2"/>
      <scheme val="minor"/>
    </font>
    <font>
      <sz val="12"/>
      <color rgb="FF202124"/>
      <name val="Arial"/>
      <family val="2"/>
    </font>
    <font>
      <sz val="22"/>
      <color indexed="8"/>
      <name val="Iskoola Pota"/>
      <family val="2"/>
    </font>
    <font>
      <b/>
      <u/>
      <sz val="11"/>
      <name val="Iskoola Pota"/>
      <family val="2"/>
    </font>
    <font>
      <sz val="11"/>
      <color rgb="FFFF0000"/>
      <name val="Iskoola Pota"/>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9" tint="0.79998168889431442"/>
        <bgColor indexed="64"/>
      </patternFill>
    </fill>
  </fills>
  <borders count="77">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21" fillId="0" borderId="0"/>
    <xf numFmtId="0" fontId="1"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6" fillId="0" borderId="0" applyFont="0" applyFill="0" applyBorder="0" applyAlignment="0" applyProtection="0"/>
    <xf numFmtId="0" fontId="17" fillId="0" borderId="0"/>
    <xf numFmtId="0" fontId="73" fillId="0" borderId="0"/>
  </cellStyleXfs>
  <cellXfs count="1421">
    <xf numFmtId="0" fontId="0" fillId="0" borderId="0" xfId="0"/>
    <xf numFmtId="43" fontId="0" fillId="0" borderId="0" xfId="1" applyFont="1"/>
    <xf numFmtId="166" fontId="0" fillId="0" borderId="0" xfId="0" applyNumberFormat="1"/>
    <xf numFmtId="0" fontId="2" fillId="0" borderId="0" xfId="0" applyFont="1"/>
    <xf numFmtId="0" fontId="10" fillId="0" borderId="0" xfId="0" applyFont="1" applyFill="1" applyAlignment="1">
      <alignment horizontal="center"/>
    </xf>
    <xf numFmtId="0" fontId="19" fillId="0" borderId="0" xfId="0" applyFont="1" applyFill="1"/>
    <xf numFmtId="0" fontId="11" fillId="0" borderId="0" xfId="0" applyFont="1" applyFill="1"/>
    <xf numFmtId="0" fontId="0" fillId="0" borderId="0" xfId="0" applyFont="1"/>
    <xf numFmtId="0" fontId="13" fillId="0" borderId="0" xfId="0" applyFont="1" applyFill="1"/>
    <xf numFmtId="0" fontId="0" fillId="0" borderId="0" xfId="0" applyFont="1" applyFill="1"/>
    <xf numFmtId="0" fontId="2" fillId="0" borderId="0" xfId="0" applyFont="1" applyBorder="1"/>
    <xf numFmtId="0" fontId="0" fillId="0" borderId="0" xfId="0" applyAlignment="1">
      <alignment vertical="center" wrapText="1"/>
    </xf>
    <xf numFmtId="0" fontId="0" fillId="0" borderId="0" xfId="0" applyAlignment="1">
      <alignment wrapText="1"/>
    </xf>
    <xf numFmtId="0" fontId="50" fillId="0" borderId="16" xfId="0" applyFont="1" applyBorder="1" applyAlignment="1">
      <alignment horizontal="center" vertical="center" wrapText="1"/>
    </xf>
    <xf numFmtId="0" fontId="50" fillId="0" borderId="8" xfId="0" applyFont="1" applyBorder="1" applyAlignment="1">
      <alignment horizontal="center" vertical="center" wrapText="1"/>
    </xf>
    <xf numFmtId="0" fontId="0" fillId="0" borderId="0" xfId="0" applyBorder="1"/>
    <xf numFmtId="4" fontId="24" fillId="0" borderId="0" xfId="42" applyNumberFormat="1" applyFont="1"/>
    <xf numFmtId="0" fontId="22" fillId="0" borderId="0" xfId="0" applyFont="1" applyBorder="1" applyAlignment="1">
      <alignment horizontal="left"/>
    </xf>
    <xf numFmtId="0" fontId="19" fillId="0" borderId="0" xfId="0" applyFont="1" applyBorder="1"/>
    <xf numFmtId="0" fontId="49" fillId="0" borderId="0" xfId="0" applyFont="1" applyBorder="1" applyAlignment="1">
      <alignment vertical="center"/>
    </xf>
    <xf numFmtId="3" fontId="11" fillId="0" borderId="0" xfId="42" applyNumberFormat="1" applyFont="1" applyBorder="1" applyAlignment="1"/>
    <xf numFmtId="4" fontId="9" fillId="0" borderId="0" xfId="42" applyNumberFormat="1" applyFont="1" applyAlignment="1">
      <alignment horizontal="right"/>
    </xf>
    <xf numFmtId="4" fontId="45" fillId="0" borderId="0" xfId="42" applyNumberFormat="1" applyFont="1" applyBorder="1" applyAlignment="1">
      <alignment horizontal="center"/>
    </xf>
    <xf numFmtId="4" fontId="24" fillId="0" borderId="0" xfId="42" applyNumberFormat="1" applyFont="1" applyAlignment="1"/>
    <xf numFmtId="0" fontId="17" fillId="0" borderId="0" xfId="42"/>
    <xf numFmtId="0" fontId="17" fillId="0" borderId="0" xfId="42" applyBorder="1"/>
    <xf numFmtId="4" fontId="22" fillId="0" borderId="0" xfId="42" applyNumberFormat="1" applyFont="1" applyBorder="1" applyAlignment="1"/>
    <xf numFmtId="0" fontId="22" fillId="0" borderId="0" xfId="42" applyFont="1"/>
    <xf numFmtId="0" fontId="22" fillId="0" borderId="0" xfId="42" applyFont="1" applyBorder="1"/>
    <xf numFmtId="4" fontId="34" fillId="0" borderId="0" xfId="42" applyNumberFormat="1" applyFont="1" applyBorder="1" applyAlignment="1"/>
    <xf numFmtId="4" fontId="24" fillId="0" borderId="0" xfId="42" applyNumberFormat="1" applyFont="1" applyBorder="1" applyAlignment="1"/>
    <xf numFmtId="4" fontId="23" fillId="0" borderId="0" xfId="42" applyNumberFormat="1" applyFont="1" applyBorder="1"/>
    <xf numFmtId="4" fontId="22" fillId="0" borderId="0" xfId="42" applyNumberFormat="1" applyFont="1" applyBorder="1"/>
    <xf numFmtId="4" fontId="22" fillId="0" borderId="0" xfId="42" applyNumberFormat="1" applyFont="1" applyBorder="1" applyAlignment="1">
      <alignment horizontal="left"/>
    </xf>
    <xf numFmtId="4" fontId="40" fillId="0" borderId="0" xfId="42" applyNumberFormat="1" applyFont="1" applyBorder="1" applyAlignment="1">
      <alignment horizontal="center"/>
    </xf>
    <xf numFmtId="4" fontId="42" fillId="0" borderId="0" xfId="42" applyNumberFormat="1" applyFont="1" applyBorder="1" applyAlignment="1">
      <alignment horizontal="center"/>
    </xf>
    <xf numFmtId="4" fontId="22" fillId="0" borderId="0" xfId="42" applyNumberFormat="1" applyFont="1" applyBorder="1" applyAlignment="1">
      <alignment horizontal="center"/>
    </xf>
    <xf numFmtId="4" fontId="23" fillId="0" borderId="0" xfId="42" applyNumberFormat="1" applyFont="1" applyBorder="1" applyAlignment="1">
      <alignment horizontal="right"/>
    </xf>
    <xf numFmtId="4" fontId="38" fillId="0" borderId="0" xfId="42" applyNumberFormat="1" applyFont="1" applyBorder="1" applyAlignment="1"/>
    <xf numFmtId="0" fontId="39" fillId="0" borderId="0" xfId="42" applyFont="1" applyBorder="1" applyAlignment="1"/>
    <xf numFmtId="0" fontId="27" fillId="0" borderId="0" xfId="42" applyFont="1" applyBorder="1" applyAlignment="1"/>
    <xf numFmtId="4" fontId="23" fillId="0" borderId="0" xfId="42" applyNumberFormat="1" applyFont="1" applyAlignment="1">
      <alignment horizontal="right"/>
    </xf>
    <xf numFmtId="4" fontId="38" fillId="0" borderId="0" xfId="42" applyNumberFormat="1" applyFont="1" applyBorder="1" applyAlignment="1">
      <alignment vertical="center"/>
    </xf>
    <xf numFmtId="4" fontId="22" fillId="0" borderId="0" xfId="42" applyNumberFormat="1" applyFont="1" applyAlignment="1"/>
    <xf numFmtId="4" fontId="26" fillId="0" borderId="0" xfId="42" applyNumberFormat="1" applyFont="1" applyAlignment="1"/>
    <xf numFmtId="4" fontId="28" fillId="0" borderId="0" xfId="42" applyNumberFormat="1" applyFont="1" applyAlignment="1">
      <alignment horizontal="centerContinuous"/>
    </xf>
    <xf numFmtId="4" fontId="24" fillId="0" borderId="0" xfId="42" applyNumberFormat="1" applyFont="1" applyAlignment="1">
      <alignment horizontal="centerContinuous"/>
    </xf>
    <xf numFmtId="4" fontId="45" fillId="0" borderId="0" xfId="42" applyNumberFormat="1" applyFont="1" applyAlignment="1">
      <alignment horizontal="centerContinuous"/>
    </xf>
    <xf numFmtId="4" fontId="45" fillId="0" borderId="0" xfId="42" applyNumberFormat="1" applyFont="1" applyAlignment="1"/>
    <xf numFmtId="4" fontId="45" fillId="0" borderId="0" xfId="42" applyNumberFormat="1" applyFont="1" applyAlignment="1">
      <alignment horizontal="center"/>
    </xf>
    <xf numFmtId="4" fontId="35" fillId="0" borderId="0" xfId="42" applyNumberFormat="1" applyFont="1" applyAlignment="1"/>
    <xf numFmtId="4" fontId="36" fillId="0" borderId="0" xfId="42" applyNumberFormat="1" applyFont="1" applyAlignment="1"/>
    <xf numFmtId="4" fontId="37" fillId="0" borderId="0" xfId="42" applyNumberFormat="1" applyFont="1" applyAlignment="1"/>
    <xf numFmtId="4" fontId="36" fillId="0" borderId="0" xfId="42" applyNumberFormat="1" applyFont="1" applyAlignment="1">
      <alignment horizontal="left"/>
    </xf>
    <xf numFmtId="4" fontId="53" fillId="0" borderId="0" xfId="42" applyNumberFormat="1" applyFont="1" applyAlignment="1"/>
    <xf numFmtId="0" fontId="56" fillId="0" borderId="0" xfId="0" applyFont="1"/>
    <xf numFmtId="0" fontId="63" fillId="0" borderId="0" xfId="0" applyFont="1"/>
    <xf numFmtId="0" fontId="64" fillId="0" borderId="0" xfId="0" applyFont="1"/>
    <xf numFmtId="0" fontId="63" fillId="0" borderId="0" xfId="0" applyFont="1" applyFill="1"/>
    <xf numFmtId="0" fontId="63" fillId="3" borderId="0" xfId="0" applyFont="1" applyFill="1"/>
    <xf numFmtId="0" fontId="65" fillId="0" borderId="0" xfId="0" applyFont="1"/>
    <xf numFmtId="0" fontId="65" fillId="0" borderId="0" xfId="0" applyFont="1" applyAlignment="1"/>
    <xf numFmtId="0" fontId="66" fillId="0" borderId="0" xfId="0" applyFont="1" applyAlignment="1">
      <alignment horizontal="right"/>
    </xf>
    <xf numFmtId="0" fontId="50" fillId="0" borderId="0" xfId="0" applyFont="1" applyAlignment="1">
      <alignment horizontal="right"/>
    </xf>
    <xf numFmtId="0" fontId="56" fillId="0" borderId="0" xfId="0" applyFont="1" applyAlignment="1">
      <alignment wrapText="1"/>
    </xf>
    <xf numFmtId="4" fontId="23" fillId="0" borderId="0" xfId="42" applyNumberFormat="1" applyFont="1" applyAlignment="1"/>
    <xf numFmtId="0" fontId="22" fillId="0" borderId="0" xfId="42" applyFont="1" applyAlignment="1"/>
    <xf numFmtId="0" fontId="67" fillId="0" borderId="0" xfId="0" applyFont="1" applyBorder="1" applyAlignment="1">
      <alignment horizontal="center" vertical="center"/>
    </xf>
    <xf numFmtId="0" fontId="67" fillId="0" borderId="0" xfId="0" applyFont="1" applyBorder="1" applyAlignment="1">
      <alignment vertical="center" wrapText="1"/>
    </xf>
    <xf numFmtId="0" fontId="61" fillId="0" borderId="0" xfId="0" applyFont="1" applyBorder="1" applyAlignment="1">
      <alignment horizontal="right"/>
    </xf>
    <xf numFmtId="0" fontId="66" fillId="2" borderId="10" xfId="0" applyFont="1" applyFill="1" applyBorder="1" applyAlignment="1">
      <alignment horizontal="center" vertical="center" wrapText="1"/>
    </xf>
    <xf numFmtId="0" fontId="66" fillId="0" borderId="10" xfId="0" applyFont="1" applyBorder="1" applyAlignment="1">
      <alignment horizontal="center" vertical="center"/>
    </xf>
    <xf numFmtId="0" fontId="66" fillId="0" borderId="8" xfId="0" quotePrefix="1" applyFont="1" applyBorder="1" applyAlignment="1">
      <alignment horizontal="center" vertical="center" wrapText="1"/>
    </xf>
    <xf numFmtId="0" fontId="66" fillId="0" borderId="12" xfId="0" applyFont="1" applyBorder="1" applyAlignment="1">
      <alignment horizontal="center" vertical="center" wrapText="1"/>
    </xf>
    <xf numFmtId="0" fontId="56" fillId="0" borderId="10" xfId="0" applyFont="1" applyBorder="1"/>
    <xf numFmtId="0" fontId="56" fillId="0" borderId="8" xfId="0" applyFont="1" applyBorder="1" applyAlignment="1">
      <alignment wrapText="1"/>
    </xf>
    <xf numFmtId="0" fontId="22" fillId="0" borderId="0" xfId="0" applyFont="1" applyBorder="1" applyAlignment="1"/>
    <xf numFmtId="0" fontId="43" fillId="0" borderId="0" xfId="0" applyFont="1" applyBorder="1" applyAlignment="1">
      <alignment horizontal="left"/>
    </xf>
    <xf numFmtId="0" fontId="56" fillId="0" borderId="0" xfId="0" applyFont="1" applyBorder="1"/>
    <xf numFmtId="4" fontId="22" fillId="0" borderId="0" xfId="42" applyNumberFormat="1" applyFont="1"/>
    <xf numFmtId="0" fontId="61" fillId="0" borderId="0" xfId="0" applyFont="1" applyAlignment="1">
      <alignment horizontal="right"/>
    </xf>
    <xf numFmtId="0" fontId="69" fillId="0" borderId="10" xfId="0" applyFont="1" applyBorder="1" applyAlignment="1">
      <alignment wrapText="1"/>
    </xf>
    <xf numFmtId="0" fontId="50" fillId="0" borderId="10" xfId="0" applyFont="1" applyBorder="1" applyAlignment="1">
      <alignment wrapText="1"/>
    </xf>
    <xf numFmtId="0" fontId="56" fillId="0" borderId="10" xfId="0" applyFont="1" applyBorder="1" applyAlignment="1">
      <alignment wrapText="1"/>
    </xf>
    <xf numFmtId="0" fontId="56" fillId="0" borderId="10" xfId="0" applyFont="1" applyBorder="1" applyAlignment="1">
      <alignment vertical="center" wrapText="1"/>
    </xf>
    <xf numFmtId="0" fontId="56" fillId="0" borderId="10" xfId="0" applyFont="1" applyBorder="1" applyAlignment="1">
      <alignment horizontal="left" vertical="center" wrapText="1"/>
    </xf>
    <xf numFmtId="0" fontId="56" fillId="0" borderId="10" xfId="0" applyFont="1" applyBorder="1" applyAlignment="1">
      <alignment horizontal="left" wrapText="1"/>
    </xf>
    <xf numFmtId="0" fontId="60" fillId="0" borderId="0" xfId="0" applyFont="1" applyAlignment="1">
      <alignment horizontal="center"/>
    </xf>
    <xf numFmtId="0" fontId="70" fillId="0" borderId="10" xfId="0" applyFont="1" applyBorder="1" applyAlignment="1">
      <alignment vertical="center" wrapText="1"/>
    </xf>
    <xf numFmtId="0" fontId="50" fillId="0" borderId="8" xfId="0" applyFont="1" applyBorder="1" applyAlignment="1">
      <alignment wrapText="1"/>
    </xf>
    <xf numFmtId="0" fontId="50" fillId="0" borderId="10" xfId="0" applyFont="1" applyBorder="1" applyAlignment="1">
      <alignment vertical="center" wrapText="1"/>
    </xf>
    <xf numFmtId="0" fontId="56" fillId="0" borderId="0" xfId="0" applyFont="1" applyBorder="1" applyAlignment="1">
      <alignment wrapText="1"/>
    </xf>
    <xf numFmtId="3" fontId="22" fillId="0" borderId="0" xfId="42" applyNumberFormat="1" applyFont="1" applyBorder="1"/>
    <xf numFmtId="3" fontId="22" fillId="0" borderId="0" xfId="42" applyNumberFormat="1" applyFont="1" applyAlignment="1"/>
    <xf numFmtId="3" fontId="22" fillId="0" borderId="0" xfId="42" applyNumberFormat="1" applyFont="1" applyBorder="1" applyAlignment="1"/>
    <xf numFmtId="4" fontId="23" fillId="0" borderId="0" xfId="42" applyNumberFormat="1" applyFont="1"/>
    <xf numFmtId="4" fontId="22" fillId="0" borderId="0" xfId="42" applyNumberFormat="1" applyFont="1" applyAlignment="1">
      <alignment horizontal="left"/>
    </xf>
    <xf numFmtId="0" fontId="50" fillId="0" borderId="16" xfId="0" applyFont="1" applyFill="1" applyBorder="1" applyAlignment="1">
      <alignment horizontal="center" vertical="center" wrapText="1"/>
    </xf>
    <xf numFmtId="0" fontId="22" fillId="0" borderId="0" xfId="42" applyFont="1" applyAlignment="1">
      <alignment horizontal="left"/>
    </xf>
    <xf numFmtId="4" fontId="30" fillId="0" borderId="0" xfId="42" applyNumberFormat="1" applyFont="1" applyBorder="1" applyAlignment="1"/>
    <xf numFmtId="4" fontId="30" fillId="0" borderId="0" xfId="42" applyNumberFormat="1" applyFont="1" applyBorder="1" applyAlignment="1">
      <alignment horizontal="center"/>
    </xf>
    <xf numFmtId="4" fontId="23" fillId="0" borderId="0" xfId="42" applyNumberFormat="1" applyFont="1" applyBorder="1" applyAlignment="1">
      <alignment horizontal="center"/>
    </xf>
    <xf numFmtId="4" fontId="22" fillId="0" borderId="0" xfId="42" applyNumberFormat="1" applyFont="1" applyAlignment="1">
      <alignment horizontal="center"/>
    </xf>
    <xf numFmtId="4" fontId="27" fillId="0" borderId="0" xfId="42" applyNumberFormat="1" applyFont="1"/>
    <xf numFmtId="4" fontId="23" fillId="0" borderId="0" xfId="42" applyNumberFormat="1" applyFont="1" applyAlignment="1">
      <alignment horizontal="center"/>
    </xf>
    <xf numFmtId="4" fontId="27" fillId="0" borderId="0" xfId="42" applyNumberFormat="1" applyFont="1" applyAlignment="1">
      <alignment horizontal="center"/>
    </xf>
    <xf numFmtId="1" fontId="22" fillId="0" borderId="0" xfId="42" applyNumberFormat="1" applyFont="1" applyAlignment="1">
      <alignment horizontal="center"/>
    </xf>
    <xf numFmtId="1" fontId="22" fillId="0" borderId="2" xfId="42" applyNumberFormat="1" applyFont="1" applyBorder="1" applyAlignment="1">
      <alignment horizontal="center"/>
    </xf>
    <xf numFmtId="4" fontId="22" fillId="0" borderId="2" xfId="42" applyNumberFormat="1" applyFont="1" applyBorder="1"/>
    <xf numFmtId="3" fontId="22" fillId="0" borderId="0" xfId="42" applyNumberFormat="1" applyFont="1" applyAlignment="1">
      <alignment horizontal="left"/>
    </xf>
    <xf numFmtId="4" fontId="27" fillId="0" borderId="0" xfId="42" applyNumberFormat="1" applyFont="1" applyAlignment="1">
      <alignment vertical="center"/>
    </xf>
    <xf numFmtId="4" fontId="22" fillId="0" borderId="19" xfId="42" applyNumberFormat="1" applyFont="1" applyBorder="1"/>
    <xf numFmtId="3" fontId="23" fillId="0" borderId="21" xfId="42" applyNumberFormat="1" applyFont="1" applyBorder="1" applyAlignment="1">
      <alignment horizontal="center"/>
    </xf>
    <xf numFmtId="4" fontId="22" fillId="0" borderId="23" xfId="42" applyNumberFormat="1" applyFont="1" applyBorder="1"/>
    <xf numFmtId="4" fontId="23" fillId="0" borderId="32" xfId="42" applyNumberFormat="1" applyFont="1" applyBorder="1" applyAlignment="1">
      <alignment horizontal="left"/>
    </xf>
    <xf numFmtId="3" fontId="22" fillId="0" borderId="2" xfId="42" applyNumberFormat="1" applyFont="1" applyBorder="1" applyAlignment="1">
      <alignment horizontal="center"/>
    </xf>
    <xf numFmtId="4" fontId="24" fillId="0" borderId="0" xfId="42" applyNumberFormat="1" applyFont="1" applyBorder="1" applyAlignment="1">
      <alignment horizontal="left"/>
    </xf>
    <xf numFmtId="0" fontId="22" fillId="0" borderId="0" xfId="42" applyNumberFormat="1" applyFont="1" applyAlignment="1">
      <alignment horizontal="center"/>
    </xf>
    <xf numFmtId="0" fontId="42" fillId="0" borderId="0" xfId="42" applyFont="1"/>
    <xf numFmtId="0" fontId="23" fillId="0" borderId="9" xfId="42" applyFont="1" applyBorder="1"/>
    <xf numFmtId="0" fontId="27" fillId="0" borderId="0" xfId="42" applyFont="1" applyAlignment="1">
      <alignment horizontal="center"/>
    </xf>
    <xf numFmtId="0" fontId="22" fillId="0" borderId="0" xfId="42" applyFont="1" applyAlignment="1">
      <alignment horizontal="center"/>
    </xf>
    <xf numFmtId="0" fontId="22" fillId="0" borderId="2" xfId="42" applyFont="1" applyBorder="1"/>
    <xf numFmtId="0" fontId="22" fillId="0" borderId="0" xfId="42" applyFont="1" applyAlignment="1">
      <alignment horizontal="center" vertical="center"/>
    </xf>
    <xf numFmtId="0" fontId="42" fillId="0" borderId="0" xfId="42" applyFont="1" applyAlignment="1">
      <alignment vertical="center"/>
    </xf>
    <xf numFmtId="0" fontId="22" fillId="0" borderId="0" xfId="42" applyFont="1" applyAlignment="1">
      <alignment vertical="center"/>
    </xf>
    <xf numFmtId="0" fontId="22" fillId="0" borderId="13" xfId="42" applyFont="1" applyBorder="1"/>
    <xf numFmtId="0" fontId="22" fillId="0" borderId="9" xfId="42" applyFont="1" applyBorder="1"/>
    <xf numFmtId="0" fontId="22" fillId="0" borderId="9" xfId="42" applyFont="1" applyBorder="1" applyAlignment="1">
      <alignment vertical="top"/>
    </xf>
    <xf numFmtId="0" fontId="22" fillId="0" borderId="12" xfId="42" applyFont="1" applyBorder="1"/>
    <xf numFmtId="0" fontId="22" fillId="0" borderId="8" xfId="42" applyFont="1" applyBorder="1" applyAlignment="1">
      <alignment horizontal="center" vertical="top" wrapText="1"/>
    </xf>
    <xf numFmtId="0" fontId="22" fillId="0" borderId="8" xfId="42" applyFont="1" applyBorder="1" applyAlignment="1">
      <alignment horizontal="center" vertical="top"/>
    </xf>
    <xf numFmtId="0" fontId="22" fillId="0" borderId="8" xfId="42" applyFont="1" applyBorder="1" applyAlignment="1">
      <alignment horizontal="center" wrapText="1"/>
    </xf>
    <xf numFmtId="0" fontId="22" fillId="0" borderId="11" xfId="42" applyFont="1" applyBorder="1" applyAlignment="1">
      <alignment horizontal="left"/>
    </xf>
    <xf numFmtId="0" fontId="22" fillId="0" borderId="0" xfId="42" applyFont="1" applyBorder="1" applyAlignment="1">
      <alignment vertical="top"/>
    </xf>
    <xf numFmtId="0" fontId="22" fillId="0" borderId="6" xfId="42" applyFont="1" applyBorder="1"/>
    <xf numFmtId="0" fontId="22" fillId="0" borderId="10" xfId="42" applyFont="1" applyBorder="1" applyAlignment="1">
      <alignment horizontal="center" vertical="top" wrapText="1"/>
    </xf>
    <xf numFmtId="0" fontId="22" fillId="0" borderId="10" xfId="42" applyFont="1" applyBorder="1" applyAlignment="1">
      <alignment horizontal="center" vertical="top"/>
    </xf>
    <xf numFmtId="0" fontId="22" fillId="0" borderId="10" xfId="42" applyFont="1" applyBorder="1" applyAlignment="1">
      <alignment horizontal="center" wrapText="1"/>
    </xf>
    <xf numFmtId="0" fontId="22" fillId="0" borderId="13" xfId="42" applyFont="1" applyBorder="1" applyAlignment="1">
      <alignment horizontal="left"/>
    </xf>
    <xf numFmtId="0" fontId="22" fillId="0" borderId="8" xfId="42" applyFont="1" applyBorder="1"/>
    <xf numFmtId="0" fontId="22" fillId="0" borderId="17" xfId="42" applyFont="1" applyBorder="1" applyAlignment="1">
      <alignment horizontal="left"/>
    </xf>
    <xf numFmtId="0" fontId="22" fillId="0" borderId="1" xfId="42" applyFont="1" applyBorder="1"/>
    <xf numFmtId="0" fontId="22" fillId="0" borderId="4" xfId="42" applyFont="1" applyBorder="1"/>
    <xf numFmtId="0" fontId="22" fillId="0" borderId="17" xfId="42" applyFont="1" applyBorder="1"/>
    <xf numFmtId="0" fontId="23" fillId="0" borderId="1" xfId="42" applyFont="1" applyBorder="1"/>
    <xf numFmtId="0" fontId="22" fillId="0" borderId="14" xfId="42" applyFont="1" applyBorder="1"/>
    <xf numFmtId="0" fontId="22" fillId="0" borderId="34" xfId="42" applyFont="1" applyBorder="1"/>
    <xf numFmtId="0" fontId="23" fillId="0" borderId="0" xfId="42" applyNumberFormat="1" applyFont="1" applyAlignment="1"/>
    <xf numFmtId="4" fontId="25" fillId="0" borderId="30" xfId="42" applyNumberFormat="1" applyFont="1" applyBorder="1" applyAlignment="1">
      <alignment horizontal="center" vertical="center" wrapText="1"/>
    </xf>
    <xf numFmtId="4" fontId="22" fillId="0" borderId="10" xfId="42" applyNumberFormat="1" applyFont="1" applyBorder="1" applyAlignment="1"/>
    <xf numFmtId="4" fontId="44" fillId="0" borderId="31" xfId="42" applyNumberFormat="1" applyFont="1" applyBorder="1" applyAlignment="1">
      <alignment horizontal="center" wrapText="1"/>
    </xf>
    <xf numFmtId="4" fontId="22" fillId="0" borderId="29" xfId="42" applyNumberFormat="1" applyFont="1" applyBorder="1" applyAlignment="1"/>
    <xf numFmtId="4" fontId="22" fillId="0" borderId="31" xfId="42" applyNumberFormat="1" applyFont="1" applyBorder="1" applyAlignment="1"/>
    <xf numFmtId="4" fontId="22" fillId="0" borderId="10" xfId="42" applyNumberFormat="1" applyFont="1" applyBorder="1" applyAlignment="1">
      <alignment horizontal="center"/>
    </xf>
    <xf numFmtId="4" fontId="22" fillId="0" borderId="31" xfId="42" quotePrefix="1" applyNumberFormat="1" applyFont="1" applyBorder="1" applyAlignment="1">
      <alignment horizontal="center"/>
    </xf>
    <xf numFmtId="4" fontId="34" fillId="0" borderId="10" xfId="42" applyNumberFormat="1" applyFont="1" applyBorder="1" applyAlignment="1">
      <alignment horizontal="center"/>
    </xf>
    <xf numFmtId="4" fontId="34" fillId="0" borderId="31" xfId="42" applyNumberFormat="1" applyFont="1" applyBorder="1" applyAlignment="1">
      <alignment horizontal="center"/>
    </xf>
    <xf numFmtId="4" fontId="22" fillId="0" borderId="11" xfId="42" applyNumberFormat="1" applyFont="1" applyBorder="1" applyAlignment="1">
      <alignment horizontal="center"/>
    </xf>
    <xf numFmtId="0" fontId="17" fillId="0" borderId="42" xfId="42" applyBorder="1"/>
    <xf numFmtId="4" fontId="34" fillId="0" borderId="38" xfId="42" applyNumberFormat="1" applyFont="1" applyBorder="1" applyAlignment="1"/>
    <xf numFmtId="4" fontId="34" fillId="0" borderId="43" xfId="42" applyNumberFormat="1" applyFont="1" applyBorder="1" applyAlignment="1"/>
    <xf numFmtId="4" fontId="40" fillId="0" borderId="0" xfId="42" applyNumberFormat="1" applyFont="1" applyBorder="1" applyAlignment="1">
      <alignment horizontal="center" vertical="center"/>
    </xf>
    <xf numFmtId="4" fontId="22" fillId="0" borderId="23" xfId="42" applyNumberFormat="1" applyFont="1" applyBorder="1" applyAlignment="1"/>
    <xf numFmtId="4" fontId="22" fillId="0" borderId="37" xfId="42" applyNumberFormat="1" applyFont="1" applyBorder="1" applyAlignment="1"/>
    <xf numFmtId="4" fontId="22" fillId="0" borderId="39" xfId="42" applyNumberFormat="1" applyFont="1" applyBorder="1" applyAlignment="1">
      <alignment horizontal="center"/>
    </xf>
    <xf numFmtId="4" fontId="23" fillId="0" borderId="20" xfId="42" applyNumberFormat="1" applyFont="1" applyBorder="1"/>
    <xf numFmtId="4" fontId="22" fillId="0" borderId="39" xfId="42" applyNumberFormat="1" applyFont="1" applyBorder="1" applyAlignment="1"/>
    <xf numFmtId="4" fontId="22" fillId="0" borderId="20" xfId="42" applyNumberFormat="1" applyFont="1" applyBorder="1" applyAlignment="1"/>
    <xf numFmtId="4" fontId="22" fillId="0" borderId="32" xfId="42" applyNumberFormat="1" applyFont="1" applyBorder="1" applyAlignment="1"/>
    <xf numFmtId="4" fontId="22" fillId="0" borderId="22" xfId="42" applyNumberFormat="1" applyFont="1" applyBorder="1" applyAlignment="1"/>
    <xf numFmtId="4" fontId="23" fillId="0" borderId="19" xfId="42" applyNumberFormat="1" applyFont="1" applyBorder="1" applyAlignment="1">
      <alignment horizontal="center" vertical="center" wrapText="1"/>
    </xf>
    <xf numFmtId="0" fontId="22" fillId="0" borderId="0" xfId="42" applyNumberFormat="1" applyFont="1" applyAlignment="1">
      <alignment horizontal="right"/>
    </xf>
    <xf numFmtId="0" fontId="31" fillId="0" borderId="0" xfId="42" applyFont="1" applyBorder="1" applyAlignment="1">
      <alignment horizontal="center"/>
    </xf>
    <xf numFmtId="0" fontId="40" fillId="0" borderId="0" xfId="42" applyNumberFormat="1" applyFont="1" applyBorder="1" applyAlignment="1">
      <alignment horizontal="center"/>
    </xf>
    <xf numFmtId="0" fontId="23" fillId="0" borderId="0" xfId="42" applyFont="1" applyAlignment="1">
      <alignment horizontal="left"/>
    </xf>
    <xf numFmtId="0" fontId="23" fillId="0" borderId="0" xfId="42" applyFont="1" applyBorder="1" applyAlignment="1">
      <alignment horizontal="center" vertical="center"/>
    </xf>
    <xf numFmtId="0" fontId="23" fillId="0" borderId="0" xfId="42" applyFont="1" applyAlignment="1">
      <alignment horizontal="center" vertical="top"/>
    </xf>
    <xf numFmtId="0" fontId="22" fillId="0" borderId="0" xfId="42" applyFont="1" applyAlignment="1">
      <alignment horizontal="center" vertical="top"/>
    </xf>
    <xf numFmtId="0" fontId="48" fillId="0" borderId="0" xfId="42" applyFont="1"/>
    <xf numFmtId="4" fontId="27" fillId="0" borderId="10" xfId="42" applyNumberFormat="1" applyFont="1" applyBorder="1" applyAlignment="1">
      <alignment horizontal="left" wrapText="1"/>
    </xf>
    <xf numFmtId="4" fontId="22" fillId="0" borderId="6" xfId="42" applyNumberFormat="1" applyFont="1" applyBorder="1" applyAlignment="1"/>
    <xf numFmtId="4" fontId="22" fillId="0" borderId="27" xfId="42" applyNumberFormat="1" applyFont="1" applyBorder="1" applyAlignment="1"/>
    <xf numFmtId="1" fontId="27" fillId="0" borderId="25" xfId="42" applyNumberFormat="1" applyFont="1" applyBorder="1" applyAlignment="1">
      <alignment wrapText="1"/>
    </xf>
    <xf numFmtId="4" fontId="27" fillId="0" borderId="10" xfId="42" applyNumberFormat="1" applyFont="1" applyBorder="1" applyAlignment="1"/>
    <xf numFmtId="1" fontId="27" fillId="0" borderId="10" xfId="42" applyNumberFormat="1" applyFont="1" applyBorder="1" applyAlignment="1">
      <alignment wrapText="1"/>
    </xf>
    <xf numFmtId="1" fontId="22" fillId="0" borderId="39" xfId="42" applyNumberFormat="1" applyFont="1" applyBorder="1" applyAlignment="1"/>
    <xf numFmtId="4" fontId="22" fillId="0" borderId="10" xfId="42" applyNumberFormat="1" applyFont="1" applyBorder="1" applyAlignment="1">
      <alignment horizontal="left"/>
    </xf>
    <xf numFmtId="1" fontId="22" fillId="0" borderId="10" xfId="42" applyNumberFormat="1" applyFont="1" applyBorder="1" applyAlignment="1">
      <alignment horizontal="center"/>
    </xf>
    <xf numFmtId="1" fontId="22" fillId="0" borderId="39" xfId="42" applyNumberFormat="1" applyFont="1" applyBorder="1" applyAlignment="1">
      <alignment horizontal="center"/>
    </xf>
    <xf numFmtId="1" fontId="34" fillId="0" borderId="39" xfId="42" applyNumberFormat="1" applyFont="1" applyBorder="1" applyAlignment="1">
      <alignment horizontal="center"/>
    </xf>
    <xf numFmtId="4" fontId="22" fillId="0" borderId="6" xfId="42" applyNumberFormat="1" applyFont="1" applyBorder="1" applyAlignment="1">
      <alignment horizontal="left"/>
    </xf>
    <xf numFmtId="4" fontId="27" fillId="0" borderId="10" xfId="42" applyNumberFormat="1" applyFont="1" applyBorder="1" applyAlignment="1">
      <alignment horizontal="left"/>
    </xf>
    <xf numFmtId="4" fontId="22" fillId="0" borderId="40" xfId="42" applyNumberFormat="1" applyFont="1" applyBorder="1" applyAlignment="1"/>
    <xf numFmtId="4" fontId="22" fillId="0" borderId="7" xfId="42" applyNumberFormat="1" applyFont="1" applyBorder="1" applyAlignment="1"/>
    <xf numFmtId="1" fontId="22" fillId="0" borderId="40" xfId="42" applyNumberFormat="1" applyFont="1" applyBorder="1" applyAlignment="1"/>
    <xf numFmtId="1" fontId="22" fillId="0" borderId="32" xfId="42" applyNumberFormat="1" applyFont="1" applyBorder="1" applyAlignment="1"/>
    <xf numFmtId="0" fontId="51" fillId="0" borderId="0" xfId="42" applyFont="1" applyAlignment="1">
      <alignment horizontal="center"/>
    </xf>
    <xf numFmtId="0" fontId="53" fillId="0" borderId="0" xfId="42" applyFont="1"/>
    <xf numFmtId="0" fontId="40" fillId="0" borderId="0" xfId="42" applyFont="1" applyAlignment="1"/>
    <xf numFmtId="4" fontId="30" fillId="0" borderId="0" xfId="42" applyNumberFormat="1" applyFont="1" applyAlignment="1">
      <alignment horizontal="left"/>
    </xf>
    <xf numFmtId="0" fontId="22" fillId="0" borderId="0" xfId="42" applyFont="1" applyBorder="1" applyAlignment="1"/>
    <xf numFmtId="0" fontId="30" fillId="0" borderId="0" xfId="42" applyFont="1" applyBorder="1" applyAlignment="1"/>
    <xf numFmtId="4" fontId="54" fillId="0" borderId="0" xfId="42" applyNumberFormat="1" applyFont="1" applyAlignment="1"/>
    <xf numFmtId="0" fontId="51" fillId="0" borderId="0" xfId="42" applyFont="1" applyBorder="1"/>
    <xf numFmtId="0" fontId="53" fillId="0" borderId="0" xfId="42" applyFont="1" applyBorder="1"/>
    <xf numFmtId="4" fontId="55" fillId="0" borderId="0" xfId="42" applyNumberFormat="1" applyFont="1" applyAlignment="1"/>
    <xf numFmtId="4" fontId="53" fillId="0" borderId="0" xfId="42" applyNumberFormat="1" applyFont="1" applyBorder="1" applyAlignment="1">
      <alignment vertical="top"/>
    </xf>
    <xf numFmtId="0" fontId="22" fillId="0" borderId="33" xfId="42" applyFont="1" applyBorder="1" applyAlignment="1">
      <alignment horizontal="center" vertical="top" wrapText="1"/>
    </xf>
    <xf numFmtId="4" fontId="22" fillId="0" borderId="22" xfId="42" applyNumberFormat="1" applyFont="1" applyBorder="1" applyAlignment="1">
      <alignment horizontal="center" vertical="top"/>
    </xf>
    <xf numFmtId="0" fontId="23" fillId="0" borderId="48" xfId="42" applyFont="1" applyBorder="1" applyAlignment="1">
      <alignment vertical="top" wrapText="1"/>
    </xf>
    <xf numFmtId="0" fontId="23" fillId="0" borderId="48" xfId="42" applyFont="1" applyBorder="1" applyAlignment="1">
      <alignment horizontal="center" vertical="top" wrapText="1"/>
    </xf>
    <xf numFmtId="0" fontId="51" fillId="0" borderId="0" xfId="42" applyFont="1" applyBorder="1" applyAlignment="1">
      <alignment vertical="top" wrapText="1"/>
    </xf>
    <xf numFmtId="4" fontId="53" fillId="0" borderId="0" xfId="42" applyNumberFormat="1" applyFont="1" applyBorder="1" applyAlignment="1"/>
    <xf numFmtId="0" fontId="23" fillId="0" borderId="49" xfId="42" applyFont="1" applyBorder="1" applyAlignment="1">
      <alignment vertical="top" wrapText="1"/>
    </xf>
    <xf numFmtId="0" fontId="23" fillId="0" borderId="49" xfId="42" applyFont="1" applyBorder="1" applyAlignment="1">
      <alignment horizontal="center" vertical="top" wrapText="1"/>
    </xf>
    <xf numFmtId="0" fontId="51" fillId="0" borderId="0" xfId="42" applyFont="1" applyBorder="1" applyAlignment="1">
      <alignment horizontal="center" vertical="top" wrapText="1"/>
    </xf>
    <xf numFmtId="0" fontId="23" fillId="0" borderId="50" xfId="42" applyFont="1" applyBorder="1" applyAlignment="1">
      <alignment vertical="top" wrapText="1"/>
    </xf>
    <xf numFmtId="0" fontId="23" fillId="0" borderId="0" xfId="42" applyFont="1" applyBorder="1" applyAlignment="1">
      <alignment vertical="top" wrapText="1"/>
    </xf>
    <xf numFmtId="0" fontId="23" fillId="0" borderId="0" xfId="42" applyFont="1" applyBorder="1"/>
    <xf numFmtId="0" fontId="69" fillId="0" borderId="10" xfId="0" applyFont="1" applyBorder="1" applyAlignment="1">
      <alignment vertical="center" wrapText="1"/>
    </xf>
    <xf numFmtId="4" fontId="23" fillId="0" borderId="44" xfId="42" applyNumberFormat="1" applyFont="1" applyBorder="1" applyAlignment="1">
      <alignment horizontal="center" vertical="center"/>
    </xf>
    <xf numFmtId="4" fontId="23" fillId="0" borderId="45" xfId="42" applyNumberFormat="1" applyFont="1" applyBorder="1" applyAlignment="1">
      <alignment horizontal="center" vertical="center" wrapText="1"/>
    </xf>
    <xf numFmtId="4" fontId="23" fillId="0" borderId="46" xfId="42" applyNumberFormat="1" applyFont="1" applyBorder="1" applyAlignment="1">
      <alignment horizontal="center" vertical="center" wrapText="1"/>
    </xf>
    <xf numFmtId="0" fontId="2" fillId="0" borderId="0" xfId="0" applyFont="1" applyAlignment="1">
      <alignment horizontal="left"/>
    </xf>
    <xf numFmtId="0" fontId="56" fillId="0" borderId="6" xfId="0" applyFont="1" applyBorder="1"/>
    <xf numFmtId="0" fontId="56" fillId="0" borderId="8" xfId="0" applyFont="1" applyBorder="1"/>
    <xf numFmtId="0" fontId="56" fillId="0" borderId="6" xfId="0" applyFont="1" applyBorder="1"/>
    <xf numFmtId="3" fontId="22" fillId="0" borderId="0" xfId="42" applyNumberFormat="1" applyFont="1" applyFill="1"/>
    <xf numFmtId="0" fontId="50" fillId="0" borderId="16" xfId="0" applyFont="1" applyBorder="1" applyAlignment="1">
      <alignment wrapText="1"/>
    </xf>
    <xf numFmtId="0" fontId="56" fillId="0" borderId="0" xfId="0" applyFont="1" applyBorder="1"/>
    <xf numFmtId="0" fontId="60" fillId="0" borderId="0" xfId="0" applyFont="1" applyFill="1" applyBorder="1"/>
    <xf numFmtId="0" fontId="61" fillId="0" borderId="0" xfId="0" applyFont="1" applyFill="1" applyBorder="1" applyAlignment="1">
      <alignment horizontal="right"/>
    </xf>
    <xf numFmtId="0" fontId="23" fillId="0" borderId="0" xfId="0" applyFont="1" applyAlignment="1"/>
    <xf numFmtId="0" fontId="23" fillId="0" borderId="16" xfId="42" applyFont="1" applyBorder="1" applyAlignment="1">
      <alignment horizontal="center" vertical="center" wrapText="1"/>
    </xf>
    <xf numFmtId="0" fontId="23" fillId="0" borderId="16" xfId="42" applyFont="1" applyBorder="1" applyAlignment="1">
      <alignment vertical="center"/>
    </xf>
    <xf numFmtId="0" fontId="49" fillId="0" borderId="0" xfId="0" applyFont="1" applyAlignment="1">
      <alignment horizontal="justify" vertical="center"/>
    </xf>
    <xf numFmtId="0" fontId="78" fillId="0" borderId="0" xfId="0" applyFont="1" applyAlignment="1">
      <alignment horizontal="justify" vertical="center"/>
    </xf>
    <xf numFmtId="0" fontId="71" fillId="0" borderId="0" xfId="0" applyFont="1" applyAlignment="1">
      <alignment horizontal="justify" vertical="center"/>
    </xf>
    <xf numFmtId="0" fontId="81" fillId="0" borderId="0" xfId="0" applyFont="1"/>
    <xf numFmtId="0" fontId="78" fillId="0" borderId="0" xfId="0" applyFont="1"/>
    <xf numFmtId="0" fontId="79" fillId="0" borderId="0" xfId="0" applyFont="1" applyAlignment="1">
      <alignment horizontal="justify" vertical="center"/>
    </xf>
    <xf numFmtId="0" fontId="80" fillId="0" borderId="0" xfId="0" applyFont="1" applyAlignment="1">
      <alignment horizontal="justify" vertical="center"/>
    </xf>
    <xf numFmtId="4" fontId="23" fillId="0" borderId="21" xfId="42" applyNumberFormat="1" applyFont="1" applyBorder="1" applyAlignment="1">
      <alignment horizontal="center" vertical="center" wrapText="1"/>
    </xf>
    <xf numFmtId="0" fontId="22" fillId="0" borderId="0" xfId="42" applyFont="1"/>
    <xf numFmtId="4" fontId="9" fillId="0" borderId="19" xfId="42" applyNumberFormat="1" applyFont="1" applyBorder="1" applyAlignment="1">
      <alignment horizontal="center" vertical="center" wrapText="1"/>
    </xf>
    <xf numFmtId="0" fontId="82" fillId="0" borderId="0" xfId="43" applyFont="1" applyAlignment="1"/>
    <xf numFmtId="0" fontId="82" fillId="0" borderId="0" xfId="43" applyFont="1" applyAlignment="1">
      <alignment horizontal="right"/>
    </xf>
    <xf numFmtId="0" fontId="56" fillId="0" borderId="0" xfId="0" applyFont="1" applyBorder="1"/>
    <xf numFmtId="0" fontId="56" fillId="0" borderId="10" xfId="0" applyFont="1" applyFill="1" applyBorder="1" applyAlignment="1">
      <alignment wrapText="1"/>
    </xf>
    <xf numFmtId="0" fontId="43" fillId="0" borderId="0" xfId="0" applyFont="1" applyBorder="1" applyAlignment="1"/>
    <xf numFmtId="0" fontId="83" fillId="0" borderId="0" xfId="0" applyFont="1" applyBorder="1" applyAlignment="1"/>
    <xf numFmtId="0" fontId="43" fillId="0" borderId="0" xfId="0" applyFont="1" applyBorder="1"/>
    <xf numFmtId="0" fontId="66" fillId="0" borderId="11"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10" xfId="0" applyFont="1" applyBorder="1" applyAlignment="1">
      <alignment vertical="center" wrapText="1"/>
    </xf>
    <xf numFmtId="0" fontId="66" fillId="0" borderId="16" xfId="0" applyFont="1" applyBorder="1" applyAlignment="1">
      <alignment vertical="center" wrapText="1"/>
    </xf>
    <xf numFmtId="0" fontId="22" fillId="0" borderId="0" xfId="0" applyFont="1" applyFill="1" applyAlignment="1">
      <alignment wrapText="1"/>
    </xf>
    <xf numFmtId="0" fontId="66" fillId="0" borderId="10" xfId="0" applyFont="1" applyBorder="1" applyAlignment="1">
      <alignment horizontal="center" vertical="center" wrapText="1"/>
    </xf>
    <xf numFmtId="0" fontId="50" fillId="0" borderId="0" xfId="0" applyFont="1" applyBorder="1" applyAlignment="1">
      <alignment horizontal="center" vertical="center" wrapText="1"/>
    </xf>
    <xf numFmtId="0" fontId="66" fillId="0" borderId="10" xfId="0" quotePrefix="1" applyFont="1" applyBorder="1" applyAlignment="1">
      <alignment horizontal="center" vertical="center" wrapText="1"/>
    </xf>
    <xf numFmtId="167" fontId="9" fillId="0" borderId="10" xfId="24" applyNumberFormat="1" applyFont="1" applyBorder="1" applyAlignment="1">
      <alignment wrapText="1"/>
    </xf>
    <xf numFmtId="167" fontId="9" fillId="0" borderId="10" xfId="24" applyNumberFormat="1" applyFont="1" applyBorder="1" applyAlignment="1">
      <alignment vertical="top" wrapText="1"/>
    </xf>
    <xf numFmtId="167" fontId="23" fillId="0" borderId="52" xfId="0" applyNumberFormat="1" applyFont="1" applyBorder="1" applyAlignment="1">
      <alignment wrapText="1"/>
    </xf>
    <xf numFmtId="167" fontId="23" fillId="0" borderId="0" xfId="0" applyNumberFormat="1" applyFont="1" applyBorder="1" applyAlignment="1">
      <alignment wrapText="1"/>
    </xf>
    <xf numFmtId="4" fontId="23" fillId="6" borderId="0" xfId="42" applyNumberFormat="1" applyFont="1" applyFill="1" applyAlignment="1"/>
    <xf numFmtId="4" fontId="23" fillId="6" borderId="0" xfId="42" applyNumberFormat="1" applyFont="1" applyFill="1" applyAlignment="1">
      <alignment wrapText="1"/>
    </xf>
    <xf numFmtId="0" fontId="67" fillId="6" borderId="0" xfId="0" applyFont="1" applyFill="1" applyBorder="1" applyAlignment="1">
      <alignment horizontal="center" vertical="center"/>
    </xf>
    <xf numFmtId="167" fontId="0" fillId="6" borderId="10" xfId="0" applyNumberFormat="1" applyFont="1" applyFill="1" applyBorder="1" applyAlignment="1">
      <alignment horizontal="center" vertical="center" wrapText="1"/>
    </xf>
    <xf numFmtId="167" fontId="0" fillId="6" borderId="10" xfId="0" quotePrefix="1" applyNumberFormat="1" applyFont="1" applyFill="1" applyBorder="1" applyAlignment="1">
      <alignment horizontal="center" vertical="center" wrapText="1"/>
    </xf>
    <xf numFmtId="167" fontId="0" fillId="0" borderId="10" xfId="0" applyNumberFormat="1" applyFont="1" applyBorder="1" applyAlignment="1">
      <alignment horizontal="center" vertical="center" wrapText="1"/>
    </xf>
    <xf numFmtId="167" fontId="20" fillId="5" borderId="47" xfId="0" applyNumberFormat="1" applyFont="1" applyFill="1" applyBorder="1" applyAlignment="1">
      <alignment horizontal="center" vertical="center" wrapText="1"/>
    </xf>
    <xf numFmtId="167" fontId="20" fillId="5" borderId="4" xfId="0" applyNumberFormat="1" applyFont="1" applyFill="1" applyBorder="1" applyAlignment="1">
      <alignment horizontal="center" vertical="center" wrapText="1"/>
    </xf>
    <xf numFmtId="167" fontId="20" fillId="5" borderId="14" xfId="0" applyNumberFormat="1" applyFont="1" applyFill="1" applyBorder="1" applyAlignment="1">
      <alignment horizontal="center" vertical="center" wrapText="1"/>
    </xf>
    <xf numFmtId="3" fontId="24" fillId="0" borderId="0" xfId="42" applyNumberFormat="1" applyFont="1" applyFill="1" applyBorder="1"/>
    <xf numFmtId="167" fontId="60" fillId="0" borderId="0" xfId="0" applyNumberFormat="1" applyFont="1" applyFill="1" applyBorder="1"/>
    <xf numFmtId="4" fontId="22" fillId="0" borderId="0" xfId="42" applyNumberFormat="1" applyFont="1" applyFill="1" applyBorder="1" applyAlignment="1">
      <alignment horizontal="center"/>
    </xf>
    <xf numFmtId="167" fontId="22" fillId="0" borderId="0" xfId="42" applyNumberFormat="1" applyFont="1" applyFill="1" applyBorder="1" applyAlignment="1"/>
    <xf numFmtId="0" fontId="22" fillId="0" borderId="0" xfId="42" applyFont="1" applyFill="1" applyBorder="1" applyAlignment="1"/>
    <xf numFmtId="0" fontId="0" fillId="0" borderId="10" xfId="0" applyFill="1" applyBorder="1" applyAlignment="1">
      <alignment horizontal="center"/>
    </xf>
    <xf numFmtId="0" fontId="0" fillId="0" borderId="0" xfId="0" applyFill="1" applyAlignment="1">
      <alignment horizontal="center"/>
    </xf>
    <xf numFmtId="0" fontId="0" fillId="0" borderId="0" xfId="0" applyFill="1"/>
    <xf numFmtId="167" fontId="0" fillId="0" borderId="0" xfId="0" applyNumberFormat="1" applyFill="1"/>
    <xf numFmtId="4" fontId="23" fillId="0" borderId="0" xfId="42" applyNumberFormat="1" applyFont="1" applyFill="1" applyAlignment="1"/>
    <xf numFmtId="4" fontId="22" fillId="0" borderId="0" xfId="42" applyNumberFormat="1" applyFont="1" applyFill="1"/>
    <xf numFmtId="0" fontId="56" fillId="0" borderId="0" xfId="0" applyFont="1" applyFill="1"/>
    <xf numFmtId="0" fontId="60" fillId="0" borderId="0" xfId="0" applyFont="1" applyFill="1" applyAlignment="1">
      <alignment horizontal="center" vertical="center"/>
    </xf>
    <xf numFmtId="0" fontId="2" fillId="0" borderId="0" xfId="0" applyFont="1" applyFill="1"/>
    <xf numFmtId="0" fontId="22" fillId="0" borderId="0" xfId="0" applyFont="1" applyFill="1"/>
    <xf numFmtId="0" fontId="23" fillId="0" borderId="0" xfId="0" applyFont="1" applyFill="1" applyAlignment="1"/>
    <xf numFmtId="167" fontId="56" fillId="0" borderId="10" xfId="0" applyNumberFormat="1" applyFont="1" applyFill="1" applyBorder="1"/>
    <xf numFmtId="167" fontId="20" fillId="0" borderId="8" xfId="0" applyNumberFormat="1" applyFont="1" applyFill="1" applyBorder="1" applyAlignment="1">
      <alignment wrapText="1"/>
    </xf>
    <xf numFmtId="167" fontId="50" fillId="0" borderId="0" xfId="0" applyNumberFormat="1" applyFont="1" applyBorder="1" applyAlignment="1">
      <alignment horizontal="center" vertical="center" wrapText="1"/>
    </xf>
    <xf numFmtId="0" fontId="22" fillId="0" borderId="0" xfId="0" applyFont="1" applyFill="1" applyBorder="1" applyAlignment="1">
      <alignment horizontal="left"/>
    </xf>
    <xf numFmtId="0" fontId="65" fillId="0" borderId="0" xfId="0" applyFont="1" applyFill="1"/>
    <xf numFmtId="3" fontId="11" fillId="0" borderId="0" xfId="42" applyNumberFormat="1" applyFont="1" applyFill="1" applyBorder="1" applyAlignment="1"/>
    <xf numFmtId="4" fontId="23" fillId="0" borderId="36" xfId="42" applyNumberFormat="1" applyFont="1" applyBorder="1" applyAlignment="1">
      <alignment horizontal="center" vertical="center" wrapText="1"/>
    </xf>
    <xf numFmtId="4" fontId="23" fillId="0" borderId="0" xfId="42" applyNumberFormat="1" applyFont="1" applyAlignment="1">
      <alignment horizontal="center"/>
    </xf>
    <xf numFmtId="0" fontId="88" fillId="0" borderId="27" xfId="0" applyFont="1" applyBorder="1" applyAlignment="1"/>
    <xf numFmtId="0" fontId="88" fillId="0" borderId="11" xfId="0" applyFont="1" applyBorder="1" applyAlignment="1"/>
    <xf numFmtId="4" fontId="44" fillId="0" borderId="28" xfId="42" applyNumberFormat="1" applyFont="1" applyBorder="1" applyAlignment="1">
      <alignment horizontal="center" wrapText="1"/>
    </xf>
    <xf numFmtId="4" fontId="22" fillId="0" borderId="28" xfId="42" applyNumberFormat="1" applyFont="1" applyBorder="1" applyAlignment="1">
      <alignment horizontal="right" vertical="top"/>
    </xf>
    <xf numFmtId="4" fontId="22" fillId="0" borderId="28" xfId="42" applyNumberFormat="1" applyFont="1" applyBorder="1" applyAlignment="1">
      <alignment horizontal="left"/>
    </xf>
    <xf numFmtId="4" fontId="27" fillId="0" borderId="28" xfId="42" applyNumberFormat="1" applyFont="1" applyBorder="1" applyAlignment="1"/>
    <xf numFmtId="0" fontId="90" fillId="0" borderId="18" xfId="0" applyFont="1" applyBorder="1" applyAlignment="1"/>
    <xf numFmtId="4" fontId="22" fillId="0" borderId="20" xfId="42" applyNumberFormat="1" applyFont="1" applyBorder="1" applyAlignment="1">
      <alignment horizontal="center"/>
    </xf>
    <xf numFmtId="4" fontId="23" fillId="0" borderId="22" xfId="42" applyNumberFormat="1" applyFont="1" applyBorder="1" applyAlignment="1">
      <alignment horizontal="right"/>
    </xf>
    <xf numFmtId="0" fontId="66" fillId="2" borderId="0" xfId="0" applyFont="1" applyFill="1" applyAlignment="1">
      <alignment horizontal="center"/>
    </xf>
    <xf numFmtId="0" fontId="91" fillId="0" borderId="0" xfId="0" applyFont="1" applyFill="1"/>
    <xf numFmtId="0" fontId="72" fillId="0" borderId="0" xfId="0" applyFont="1" applyFill="1"/>
    <xf numFmtId="0" fontId="67" fillId="0" borderId="0" xfId="0" applyFont="1" applyBorder="1" applyAlignment="1">
      <alignment horizontal="center" vertical="center"/>
    </xf>
    <xf numFmtId="0" fontId="66" fillId="0" borderId="16" xfId="0" applyFont="1" applyBorder="1" applyAlignment="1">
      <alignment horizontal="center" vertical="center" wrapText="1"/>
    </xf>
    <xf numFmtId="0" fontId="66" fillId="0" borderId="10" xfId="0" applyFont="1" applyBorder="1" applyAlignment="1">
      <alignment horizontal="center" vertical="center" wrapText="1"/>
    </xf>
    <xf numFmtId="0" fontId="56" fillId="0" borderId="0" xfId="0" applyFont="1" applyAlignment="1">
      <alignment horizontal="center"/>
    </xf>
    <xf numFmtId="167" fontId="9" fillId="0" borderId="10" xfId="4" applyNumberFormat="1" applyFont="1" applyBorder="1" applyAlignment="1">
      <alignment horizontal="center"/>
    </xf>
    <xf numFmtId="1" fontId="0" fillId="0" borderId="10" xfId="0" applyNumberFormat="1" applyBorder="1" applyAlignment="1">
      <alignment horizontal="center"/>
    </xf>
    <xf numFmtId="167" fontId="11" fillId="0" borderId="10" xfId="24" applyNumberFormat="1" applyFont="1" applyBorder="1" applyAlignment="1">
      <alignment horizontal="center" vertical="top"/>
    </xf>
    <xf numFmtId="167" fontId="9" fillId="0" borderId="10" xfId="24" applyNumberFormat="1" applyFont="1" applyBorder="1" applyAlignment="1">
      <alignment horizontal="center"/>
    </xf>
    <xf numFmtId="1" fontId="0" fillId="0" borderId="10" xfId="0" quotePrefix="1" applyNumberFormat="1" applyBorder="1" applyAlignment="1">
      <alignment horizontal="center"/>
    </xf>
    <xf numFmtId="167" fontId="22" fillId="0" borderId="10" xfId="0" applyNumberFormat="1" applyFont="1" applyBorder="1" applyAlignment="1">
      <alignment horizontal="center"/>
    </xf>
    <xf numFmtId="0" fontId="13" fillId="0" borderId="52" xfId="24" applyFont="1" applyBorder="1" applyAlignment="1">
      <alignment horizontal="center" vertical="top"/>
    </xf>
    <xf numFmtId="0" fontId="13" fillId="0" borderId="0" xfId="24" applyFont="1" applyBorder="1" applyAlignment="1">
      <alignment horizontal="center" vertical="top"/>
    </xf>
    <xf numFmtId="0" fontId="83" fillId="0" borderId="0" xfId="0" applyFont="1" applyBorder="1" applyAlignment="1">
      <alignment horizontal="center"/>
    </xf>
    <xf numFmtId="0" fontId="43" fillId="0" borderId="0" xfId="0" applyFont="1" applyBorder="1" applyAlignment="1">
      <alignment horizontal="center"/>
    </xf>
    <xf numFmtId="0" fontId="56" fillId="0" borderId="0" xfId="0" applyFont="1" applyBorder="1" applyAlignment="1">
      <alignment horizontal="center"/>
    </xf>
    <xf numFmtId="0" fontId="91" fillId="0" borderId="10" xfId="24" applyFont="1" applyBorder="1" applyAlignment="1">
      <alignment vertical="center"/>
    </xf>
    <xf numFmtId="0" fontId="91" fillId="0" borderId="10" xfId="24" applyFont="1" applyBorder="1" applyAlignment="1">
      <alignment vertical="center" wrapText="1"/>
    </xf>
    <xf numFmtId="167" fontId="22" fillId="0" borderId="0" xfId="42" applyNumberFormat="1" applyFont="1" applyFill="1" applyAlignment="1"/>
    <xf numFmtId="167" fontId="22" fillId="0" borderId="0" xfId="42" applyNumberFormat="1" applyFont="1" applyFill="1"/>
    <xf numFmtId="0" fontId="92" fillId="0" borderId="0" xfId="0" applyNumberFormat="1" applyFont="1" applyFill="1" applyAlignment="1"/>
    <xf numFmtId="0" fontId="93" fillId="2" borderId="0" xfId="0" applyFont="1" applyFill="1"/>
    <xf numFmtId="0" fontId="93" fillId="2" borderId="0" xfId="0" applyFont="1" applyFill="1" applyAlignment="1">
      <alignment vertical="center"/>
    </xf>
    <xf numFmtId="0" fontId="94" fillId="2" borderId="0" xfId="0" applyFont="1" applyFill="1" applyAlignment="1">
      <alignment vertical="center"/>
    </xf>
    <xf numFmtId="0" fontId="56" fillId="0" borderId="0" xfId="0" applyFont="1" applyFill="1" applyAlignment="1">
      <alignment vertical="center"/>
    </xf>
    <xf numFmtId="0" fontId="56" fillId="0" borderId="0" xfId="0" applyFont="1" applyFill="1" applyAlignment="1"/>
    <xf numFmtId="0" fontId="43" fillId="0" borderId="0" xfId="0" applyFont="1" applyFill="1"/>
    <xf numFmtId="0" fontId="66" fillId="0" borderId="0" xfId="0" applyFont="1" applyFill="1" applyAlignment="1"/>
    <xf numFmtId="0" fontId="23" fillId="0" borderId="0" xfId="42" applyFont="1"/>
    <xf numFmtId="4" fontId="38" fillId="0" borderId="0" xfId="42" applyNumberFormat="1" applyFont="1" applyBorder="1" applyAlignment="1">
      <alignment horizontal="center"/>
    </xf>
    <xf numFmtId="0" fontId="23" fillId="0" borderId="0" xfId="42" applyNumberFormat="1" applyFont="1" applyBorder="1" applyAlignment="1">
      <alignment horizontal="justify" vertical="top" wrapText="1"/>
    </xf>
    <xf numFmtId="4" fontId="51" fillId="0" borderId="0" xfId="42" applyNumberFormat="1" applyFont="1" applyBorder="1" applyAlignment="1">
      <alignment horizontal="center" vertical="center" wrapText="1"/>
    </xf>
    <xf numFmtId="0" fontId="22" fillId="0" borderId="0" xfId="42" applyFont="1" applyBorder="1" applyAlignment="1">
      <alignment horizontal="center" vertical="center"/>
    </xf>
    <xf numFmtId="0" fontId="23" fillId="0" borderId="28" xfId="42" applyFont="1" applyBorder="1" applyAlignment="1">
      <alignment horizontal="center" vertical="center" wrapText="1"/>
    </xf>
    <xf numFmtId="4" fontId="9" fillId="0" borderId="0" xfId="42" applyNumberFormat="1" applyFont="1" applyAlignment="1">
      <alignment horizontal="center"/>
    </xf>
    <xf numFmtId="0" fontId="22" fillId="0" borderId="0" xfId="0" applyNumberFormat="1" applyFont="1" applyFill="1" applyAlignment="1"/>
    <xf numFmtId="43" fontId="22" fillId="0" borderId="0" xfId="1" applyFont="1" applyFill="1" applyAlignment="1"/>
    <xf numFmtId="0" fontId="23" fillId="0" borderId="0" xfId="0" applyNumberFormat="1" applyFont="1" applyFill="1" applyAlignment="1"/>
    <xf numFmtId="0" fontId="30" fillId="0" borderId="0" xfId="0" applyNumberFormat="1" applyFont="1" applyFill="1" applyBorder="1" applyAlignment="1">
      <alignment horizontal="center"/>
    </xf>
    <xf numFmtId="43" fontId="30" fillId="0" borderId="0" xfId="1" applyFont="1" applyFill="1" applyBorder="1" applyAlignment="1">
      <alignment horizontal="center"/>
    </xf>
    <xf numFmtId="4" fontId="9" fillId="0" borderId="0" xfId="42" applyNumberFormat="1" applyFont="1" applyFill="1" applyAlignment="1">
      <alignment horizontal="left"/>
    </xf>
    <xf numFmtId="0" fontId="32" fillId="0" borderId="0" xfId="0" applyNumberFormat="1" applyFont="1" applyFill="1" applyAlignment="1">
      <alignment horizontal="left"/>
    </xf>
    <xf numFmtId="0" fontId="22" fillId="0" borderId="0" xfId="0" applyNumberFormat="1" applyFont="1" applyFill="1" applyAlignment="1">
      <alignment horizontal="centerContinuous"/>
    </xf>
    <xf numFmtId="0" fontId="32" fillId="0" borderId="0" xfId="0" applyNumberFormat="1" applyFont="1" applyFill="1" applyAlignment="1">
      <alignment horizontal="centerContinuous"/>
    </xf>
    <xf numFmtId="0" fontId="95" fillId="0" borderId="0" xfId="0" applyNumberFormat="1" applyFont="1" applyFill="1" applyAlignment="1">
      <alignment horizontal="center"/>
    </xf>
    <xf numFmtId="0" fontId="96" fillId="0" borderId="0" xfId="0" applyNumberFormat="1" applyFont="1" applyFill="1" applyAlignment="1"/>
    <xf numFmtId="0" fontId="42" fillId="0" borderId="0" xfId="0" applyNumberFormat="1" applyFont="1" applyFill="1" applyAlignment="1">
      <alignment horizontal="centerContinuous"/>
    </xf>
    <xf numFmtId="0" fontId="97" fillId="0" borderId="0" xfId="0" applyNumberFormat="1" applyFont="1" applyFill="1" applyAlignment="1">
      <alignment horizontal="centerContinuous"/>
    </xf>
    <xf numFmtId="43" fontId="22" fillId="0" borderId="0" xfId="1" applyFont="1" applyFill="1" applyAlignment="1">
      <alignment horizontal="left"/>
    </xf>
    <xf numFmtId="43" fontId="23" fillId="0" borderId="0" xfId="1" applyFont="1" applyFill="1"/>
    <xf numFmtId="0" fontId="23" fillId="0" borderId="19" xfId="0" applyNumberFormat="1" applyFont="1" applyFill="1" applyBorder="1" applyAlignment="1">
      <alignment horizontal="center" vertical="center" wrapText="1"/>
    </xf>
    <xf numFmtId="43" fontId="23" fillId="0" borderId="19" xfId="1" applyFont="1" applyFill="1" applyBorder="1" applyAlignment="1">
      <alignment horizontal="center" vertical="center" wrapText="1"/>
    </xf>
    <xf numFmtId="43" fontId="23" fillId="0" borderId="35" xfId="1" applyFont="1" applyFill="1" applyBorder="1" applyAlignment="1">
      <alignment horizontal="center" vertical="center" wrapText="1"/>
    </xf>
    <xf numFmtId="43" fontId="23" fillId="0" borderId="18" xfId="1" applyFont="1" applyFill="1" applyBorder="1" applyAlignment="1">
      <alignment horizontal="center" vertical="center" wrapText="1"/>
    </xf>
    <xf numFmtId="43" fontId="23" fillId="0" borderId="20" xfId="1" applyFont="1" applyFill="1" applyBorder="1" applyAlignment="1">
      <alignment horizontal="center" vertical="center" wrapText="1"/>
    </xf>
    <xf numFmtId="0" fontId="43" fillId="0" borderId="0" xfId="0" applyNumberFormat="1" applyFont="1" applyFill="1" applyAlignment="1"/>
    <xf numFmtId="0" fontId="25" fillId="0" borderId="0" xfId="0" applyNumberFormat="1" applyFont="1" applyFill="1" applyAlignment="1"/>
    <xf numFmtId="0" fontId="23" fillId="0" borderId="35" xfId="0" applyNumberFormat="1" applyFont="1" applyFill="1" applyBorder="1" applyAlignment="1">
      <alignment horizontal="center" vertical="top" wrapText="1"/>
    </xf>
    <xf numFmtId="0" fontId="23" fillId="0" borderId="19" xfId="0" applyNumberFormat="1" applyFont="1" applyFill="1" applyBorder="1" applyAlignment="1">
      <alignment horizontal="center" vertical="top" wrapText="1"/>
    </xf>
    <xf numFmtId="0" fontId="23" fillId="0" borderId="36" xfId="1" applyNumberFormat="1" applyFont="1" applyFill="1" applyBorder="1" applyAlignment="1">
      <alignment horizontal="center" vertical="top" wrapText="1"/>
    </xf>
    <xf numFmtId="0" fontId="23" fillId="0" borderId="19" xfId="1" applyNumberFormat="1" applyFont="1" applyFill="1" applyBorder="1" applyAlignment="1">
      <alignment horizontal="center" vertical="top" wrapText="1"/>
    </xf>
    <xf numFmtId="0" fontId="23" fillId="0" borderId="21" xfId="1" applyNumberFormat="1" applyFont="1" applyFill="1" applyBorder="1" applyAlignment="1">
      <alignment horizontal="center" vertical="top" wrapText="1"/>
    </xf>
    <xf numFmtId="0" fontId="25" fillId="0" borderId="19" xfId="0" applyNumberFormat="1" applyFont="1" applyFill="1" applyBorder="1" applyAlignment="1">
      <alignment horizontal="center"/>
    </xf>
    <xf numFmtId="0" fontId="43" fillId="0" borderId="28" xfId="0" applyNumberFormat="1" applyFont="1" applyFill="1" applyBorder="1" applyAlignment="1">
      <alignment horizontal="center"/>
    </xf>
    <xf numFmtId="0" fontId="43" fillId="0" borderId="11" xfId="0" applyNumberFormat="1" applyFont="1" applyFill="1" applyBorder="1" applyAlignment="1">
      <alignment horizontal="center"/>
    </xf>
    <xf numFmtId="43" fontId="43" fillId="0" borderId="11" xfId="1" applyFont="1" applyFill="1" applyBorder="1" applyAlignment="1">
      <alignment horizontal="center"/>
    </xf>
    <xf numFmtId="43" fontId="43" fillId="0" borderId="27" xfId="1" applyFont="1" applyFill="1" applyBorder="1" applyAlignment="1">
      <alignment horizontal="center"/>
    </xf>
    <xf numFmtId="43" fontId="43" fillId="0" borderId="18" xfId="1" applyFont="1" applyFill="1" applyBorder="1" applyAlignment="1">
      <alignment horizontal="center"/>
    </xf>
    <xf numFmtId="43" fontId="43" fillId="0" borderId="39" xfId="1" applyFont="1" applyFill="1" applyBorder="1" applyAlignment="1">
      <alignment horizontal="center"/>
    </xf>
    <xf numFmtId="0" fontId="43" fillId="0" borderId="18" xfId="0" applyNumberFormat="1" applyFont="1" applyFill="1" applyBorder="1" applyAlignment="1">
      <alignment horizontal="center"/>
    </xf>
    <xf numFmtId="0" fontId="98" fillId="0" borderId="0" xfId="0" applyNumberFormat="1" applyFont="1" applyFill="1" applyAlignment="1"/>
    <xf numFmtId="43" fontId="43" fillId="0" borderId="20" xfId="1" applyFont="1" applyFill="1" applyBorder="1" applyAlignment="1">
      <alignment horizontal="center"/>
    </xf>
    <xf numFmtId="0" fontId="43" fillId="0" borderId="22" xfId="0" applyNumberFormat="1" applyFont="1" applyFill="1" applyBorder="1" applyAlignment="1">
      <alignment horizontal="center"/>
    </xf>
    <xf numFmtId="0" fontId="43" fillId="0" borderId="38" xfId="0" applyNumberFormat="1" applyFont="1" applyFill="1" applyBorder="1" applyAlignment="1">
      <alignment horizontal="center"/>
    </xf>
    <xf numFmtId="43" fontId="43" fillId="0" borderId="38" xfId="1" applyFont="1" applyFill="1" applyBorder="1" applyAlignment="1">
      <alignment horizontal="center"/>
    </xf>
    <xf numFmtId="43" fontId="43" fillId="0" borderId="23" xfId="1" applyFont="1" applyFill="1" applyBorder="1" applyAlignment="1">
      <alignment horizontal="center"/>
    </xf>
    <xf numFmtId="43" fontId="43" fillId="0" borderId="32" xfId="1" applyFont="1" applyFill="1" applyBorder="1" applyAlignment="1">
      <alignment horizontal="center"/>
    </xf>
    <xf numFmtId="0" fontId="43" fillId="0" borderId="23" xfId="0" applyNumberFormat="1" applyFont="1" applyFill="1" applyBorder="1" applyAlignment="1">
      <alignment horizontal="center"/>
    </xf>
    <xf numFmtId="43" fontId="43" fillId="0" borderId="0" xfId="1" applyFont="1" applyFill="1" applyAlignment="1"/>
    <xf numFmtId="0" fontId="99" fillId="0" borderId="0" xfId="0" applyNumberFormat="1" applyFont="1" applyFill="1" applyAlignment="1"/>
    <xf numFmtId="43" fontId="25" fillId="0" borderId="0" xfId="1" applyFont="1" applyFill="1" applyAlignment="1"/>
    <xf numFmtId="43" fontId="25" fillId="0" borderId="0" xfId="1" applyFont="1" applyFill="1" applyBorder="1" applyAlignment="1"/>
    <xf numFmtId="43" fontId="23" fillId="0" borderId="0" xfId="1" applyFont="1" applyFill="1" applyAlignment="1"/>
    <xf numFmtId="43" fontId="22" fillId="0" borderId="0" xfId="1" applyFont="1" applyFill="1" applyBorder="1" applyAlignment="1">
      <alignment horizontal="left"/>
    </xf>
    <xf numFmtId="43" fontId="22" fillId="0" borderId="0" xfId="1" applyFont="1" applyFill="1"/>
    <xf numFmtId="4" fontId="42" fillId="0" borderId="0" xfId="42" applyNumberFormat="1" applyFont="1" applyBorder="1" applyAlignment="1">
      <alignment horizontal="left"/>
    </xf>
    <xf numFmtId="4" fontId="9" fillId="0" borderId="0" xfId="42" applyNumberFormat="1" applyFont="1" applyFill="1" applyAlignment="1">
      <alignment horizontal="right"/>
    </xf>
    <xf numFmtId="0" fontId="31" fillId="0" borderId="0" xfId="0" applyFont="1" applyFill="1" applyBorder="1" applyAlignment="1">
      <alignment horizontal="center" vertical="top" wrapText="1"/>
    </xf>
    <xf numFmtId="43" fontId="31" fillId="0" borderId="0" xfId="1" applyFont="1" applyFill="1" applyBorder="1" applyAlignment="1">
      <alignment horizontal="center" vertical="top" wrapText="1"/>
    </xf>
    <xf numFmtId="0" fontId="23" fillId="0" borderId="0" xfId="0" applyFont="1" applyFill="1"/>
    <xf numFmtId="0" fontId="22" fillId="0" borderId="0" xfId="0" applyFont="1" applyFill="1" applyBorder="1"/>
    <xf numFmtId="43" fontId="22" fillId="0" borderId="0" xfId="1" applyFont="1" applyFill="1" applyBorder="1"/>
    <xf numFmtId="0" fontId="25" fillId="0" borderId="19" xfId="0" applyFont="1" applyFill="1" applyBorder="1" applyAlignment="1">
      <alignment horizontal="center" vertical="center" wrapText="1"/>
    </xf>
    <xf numFmtId="43" fontId="25" fillId="0" borderId="19" xfId="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0" xfId="0" applyFont="1" applyFill="1"/>
    <xf numFmtId="0" fontId="22" fillId="0" borderId="69" xfId="0" applyFont="1" applyFill="1" applyBorder="1"/>
    <xf numFmtId="0" fontId="22" fillId="0" borderId="70" xfId="0" applyFont="1" applyFill="1" applyBorder="1"/>
    <xf numFmtId="43" fontId="22" fillId="0" borderId="70" xfId="1" applyFont="1" applyFill="1" applyBorder="1"/>
    <xf numFmtId="43" fontId="22" fillId="0" borderId="71" xfId="1" applyFont="1" applyFill="1" applyBorder="1"/>
    <xf numFmtId="0" fontId="22" fillId="0" borderId="72" xfId="0" applyFont="1" applyFill="1" applyBorder="1"/>
    <xf numFmtId="0" fontId="22" fillId="0" borderId="73" xfId="0" applyFont="1" applyFill="1" applyBorder="1"/>
    <xf numFmtId="0" fontId="22" fillId="0" borderId="49" xfId="0" applyFont="1" applyFill="1" applyBorder="1"/>
    <xf numFmtId="43" fontId="22" fillId="0" borderId="49" xfId="1" applyFont="1" applyFill="1" applyBorder="1"/>
    <xf numFmtId="43" fontId="22" fillId="0" borderId="1" xfId="1" applyFont="1" applyFill="1" applyBorder="1"/>
    <xf numFmtId="0" fontId="22" fillId="0" borderId="74" xfId="0" applyFont="1" applyFill="1" applyBorder="1"/>
    <xf numFmtId="0" fontId="22" fillId="0" borderId="50" xfId="0" applyFont="1" applyFill="1" applyBorder="1"/>
    <xf numFmtId="43" fontId="22" fillId="0" borderId="50" xfId="1" applyFont="1" applyFill="1" applyBorder="1"/>
    <xf numFmtId="43" fontId="22" fillId="0" borderId="75" xfId="1" applyFont="1" applyFill="1" applyBorder="1"/>
    <xf numFmtId="0" fontId="22" fillId="0" borderId="0" xfId="0" applyFont="1" applyFill="1" applyAlignment="1">
      <alignment horizontal="right"/>
    </xf>
    <xf numFmtId="0" fontId="22" fillId="0" borderId="23" xfId="42" applyFont="1" applyBorder="1" applyAlignment="1">
      <alignment vertical="top" wrapText="1"/>
    </xf>
    <xf numFmtId="0" fontId="22" fillId="0" borderId="32" xfId="42" applyFont="1" applyBorder="1" applyAlignment="1">
      <alignment vertical="top" wrapText="1"/>
    </xf>
    <xf numFmtId="0" fontId="50" fillId="0" borderId="0" xfId="0" applyFont="1" applyFill="1" applyAlignment="1">
      <alignment horizontal="center"/>
    </xf>
    <xf numFmtId="4" fontId="23" fillId="6" borderId="0" xfId="42" applyNumberFormat="1" applyFont="1" applyFill="1" applyAlignment="1">
      <alignment horizontal="left"/>
    </xf>
    <xf numFmtId="0" fontId="2" fillId="0" borderId="0" xfId="0" applyFont="1" applyFill="1" applyBorder="1"/>
    <xf numFmtId="167" fontId="56" fillId="0" borderId="6" xfId="0" applyNumberFormat="1" applyFont="1" applyFill="1" applyBorder="1"/>
    <xf numFmtId="20" fontId="50" fillId="0" borderId="0" xfId="0" applyNumberFormat="1" applyFont="1" applyBorder="1" applyAlignment="1">
      <alignment horizontal="left" vertical="center"/>
    </xf>
    <xf numFmtId="1" fontId="20" fillId="0" borderId="0" xfId="0" applyNumberFormat="1" applyFont="1"/>
    <xf numFmtId="0" fontId="19" fillId="0" borderId="0" xfId="0" applyFont="1" applyFill="1" applyBorder="1"/>
    <xf numFmtId="0" fontId="65" fillId="0" borderId="0" xfId="1" applyNumberFormat="1" applyFont="1" applyFill="1" applyAlignment="1">
      <alignment horizontal="left" wrapText="1"/>
    </xf>
    <xf numFmtId="0" fontId="91" fillId="0" borderId="0" xfId="0" applyFont="1" applyFill="1" applyAlignment="1">
      <alignment vertical="top"/>
    </xf>
    <xf numFmtId="41" fontId="84" fillId="0" borderId="0" xfId="0" applyNumberFormat="1" applyFont="1" applyFill="1"/>
    <xf numFmtId="38" fontId="84" fillId="0" borderId="0" xfId="0" applyNumberFormat="1" applyFont="1" applyFill="1"/>
    <xf numFmtId="0" fontId="56" fillId="0" borderId="0" xfId="0" applyFont="1" applyAlignment="1">
      <alignment horizontal="center" vertical="center"/>
    </xf>
    <xf numFmtId="0" fontId="56" fillId="0" borderId="0" xfId="0" applyFont="1" applyAlignment="1">
      <alignment vertical="center"/>
    </xf>
    <xf numFmtId="0" fontId="50" fillId="4" borderId="4" xfId="0" applyFont="1" applyFill="1" applyBorder="1" applyAlignment="1">
      <alignment horizontal="center" vertical="center" wrapText="1"/>
    </xf>
    <xf numFmtId="0" fontId="56" fillId="0" borderId="4" xfId="0" applyFont="1" applyBorder="1" applyAlignment="1">
      <alignment horizontal="center" vertical="top"/>
    </xf>
    <xf numFmtId="0" fontId="56" fillId="0" borderId="4" xfId="0" applyFont="1" applyBorder="1" applyAlignment="1">
      <alignment vertical="top"/>
    </xf>
    <xf numFmtId="0" fontId="56" fillId="0" borderId="4" xfId="0" applyFont="1" applyBorder="1" applyAlignment="1">
      <alignment horizontal="left" vertical="top" wrapText="1"/>
    </xf>
    <xf numFmtId="0" fontId="56" fillId="0" borderId="4" xfId="0" applyFont="1" applyBorder="1" applyAlignment="1">
      <alignment vertical="top" wrapText="1"/>
    </xf>
    <xf numFmtId="0" fontId="56" fillId="0" borderId="0" xfId="0" applyFont="1" applyBorder="1" applyAlignment="1">
      <alignment vertical="top" wrapText="1"/>
    </xf>
    <xf numFmtId="4" fontId="56" fillId="0" borderId="4" xfId="0" applyNumberFormat="1" applyFont="1" applyBorder="1" applyAlignment="1">
      <alignment vertical="top"/>
    </xf>
    <xf numFmtId="4" fontId="31" fillId="0" borderId="4" xfId="42" applyNumberFormat="1" applyFont="1" applyBorder="1" applyAlignment="1">
      <alignment vertical="top"/>
    </xf>
    <xf numFmtId="0" fontId="66" fillId="0" borderId="16" xfId="0" applyFont="1" applyBorder="1" applyAlignment="1">
      <alignment horizontal="center" vertical="center" wrapText="1"/>
    </xf>
    <xf numFmtId="0" fontId="66" fillId="0" borderId="15" xfId="0" applyFont="1" applyBorder="1" applyAlignment="1">
      <alignment horizontal="center" vertical="center" wrapText="1"/>
    </xf>
    <xf numFmtId="167" fontId="9" fillId="0" borderId="10" xfId="24" quotePrefix="1" applyNumberFormat="1" applyFont="1" applyBorder="1" applyAlignment="1">
      <alignment horizontal="center" wrapText="1"/>
    </xf>
    <xf numFmtId="167" fontId="0" fillId="0" borderId="10" xfId="0" applyNumberFormat="1" applyFont="1" applyFill="1" applyBorder="1"/>
    <xf numFmtId="167" fontId="0" fillId="0" borderId="10" xfId="0" applyNumberFormat="1" applyFill="1" applyBorder="1"/>
    <xf numFmtId="167" fontId="20" fillId="0" borderId="14" xfId="0" applyNumberFormat="1" applyFont="1" applyFill="1" applyBorder="1"/>
    <xf numFmtId="167" fontId="20" fillId="0" borderId="4" xfId="0" applyNumberFormat="1" applyFont="1" applyFill="1" applyBorder="1"/>
    <xf numFmtId="167" fontId="86" fillId="0" borderId="10" xfId="42" applyNumberFormat="1" applyFont="1" applyFill="1" applyBorder="1" applyAlignment="1">
      <alignment horizontal="center"/>
    </xf>
    <xf numFmtId="167" fontId="86" fillId="0" borderId="10" xfId="42" applyNumberFormat="1" applyFont="1" applyFill="1" applyBorder="1" applyAlignment="1">
      <alignment horizontal="center" wrapText="1"/>
    </xf>
    <xf numFmtId="167" fontId="74" fillId="0" borderId="34" xfId="42" applyNumberFormat="1" applyFont="1" applyFill="1" applyBorder="1"/>
    <xf numFmtId="0" fontId="5" fillId="7" borderId="0" xfId="0" applyFont="1" applyFill="1" applyAlignment="1">
      <alignment horizontal="center" vertical="center" wrapText="1"/>
    </xf>
    <xf numFmtId="167" fontId="0" fillId="5" borderId="10" xfId="0" applyNumberFormat="1" applyFont="1" applyFill="1" applyBorder="1" applyAlignment="1">
      <alignment horizontal="center" vertical="center" wrapText="1"/>
    </xf>
    <xf numFmtId="167" fontId="0" fillId="5" borderId="6" xfId="0" applyNumberFormat="1" applyFont="1" applyFill="1" applyBorder="1" applyAlignment="1">
      <alignment horizontal="center" vertical="center" wrapText="1"/>
    </xf>
    <xf numFmtId="167" fontId="0" fillId="5" borderId="0" xfId="0" applyNumberFormat="1" applyFont="1" applyFill="1" applyBorder="1" applyAlignment="1">
      <alignment horizontal="center" vertical="center" wrapText="1"/>
    </xf>
    <xf numFmtId="0" fontId="3" fillId="5" borderId="0" xfId="0" applyFont="1" applyFill="1"/>
    <xf numFmtId="1" fontId="60" fillId="0" borderId="0" xfId="0" applyNumberFormat="1" applyFont="1" applyFill="1" applyBorder="1"/>
    <xf numFmtId="1" fontId="60" fillId="0" borderId="0" xfId="0" applyNumberFormat="1" applyFont="1" applyFill="1" applyBorder="1" applyAlignment="1">
      <alignment horizontal="center"/>
    </xf>
    <xf numFmtId="1" fontId="22" fillId="0" borderId="0" xfId="42" applyNumberFormat="1" applyFont="1" applyFill="1" applyBorder="1"/>
    <xf numFmtId="1" fontId="2" fillId="5" borderId="0" xfId="0" applyNumberFormat="1" applyFont="1" applyFill="1"/>
    <xf numFmtId="0" fontId="0" fillId="5" borderId="0" xfId="0" applyFill="1"/>
    <xf numFmtId="0" fontId="56" fillId="5" borderId="0" xfId="0" applyFont="1" applyFill="1" applyBorder="1"/>
    <xf numFmtId="0" fontId="50" fillId="5" borderId="0" xfId="0" applyFont="1" applyFill="1" applyBorder="1" applyAlignment="1">
      <alignment horizontal="center"/>
    </xf>
    <xf numFmtId="0" fontId="56" fillId="5" borderId="0" xfId="0" applyFont="1" applyFill="1"/>
    <xf numFmtId="166" fontId="56" fillId="5" borderId="0" xfId="1" applyNumberFormat="1" applyFont="1" applyFill="1"/>
    <xf numFmtId="43" fontId="56" fillId="5" borderId="0" xfId="1" applyFont="1" applyFill="1"/>
    <xf numFmtId="43" fontId="50" fillId="5" borderId="0" xfId="1" applyFont="1" applyFill="1"/>
    <xf numFmtId="43" fontId="50" fillId="8" borderId="0" xfId="1" applyFont="1" applyFill="1"/>
    <xf numFmtId="0" fontId="0" fillId="9" borderId="0" xfId="0" applyFill="1"/>
    <xf numFmtId="43" fontId="0" fillId="5" borderId="0" xfId="1" applyFont="1" applyFill="1"/>
    <xf numFmtId="43" fontId="84" fillId="5" borderId="0" xfId="1" applyFont="1" applyFill="1"/>
    <xf numFmtId="43" fontId="63" fillId="0" borderId="0" xfId="1" applyFont="1" applyAlignment="1">
      <alignment wrapText="1"/>
    </xf>
    <xf numFmtId="43" fontId="23" fillId="0" borderId="0" xfId="1" applyFont="1" applyAlignment="1">
      <alignment wrapText="1"/>
    </xf>
    <xf numFmtId="43" fontId="85" fillId="5" borderId="0" xfId="1" applyFont="1" applyFill="1"/>
    <xf numFmtId="43" fontId="84" fillId="0" borderId="0" xfId="1" applyFont="1" applyFill="1"/>
    <xf numFmtId="4" fontId="23" fillId="0" borderId="48" xfId="42" applyNumberFormat="1" applyFont="1" applyBorder="1" applyAlignment="1">
      <alignment vertical="top" wrapText="1"/>
    </xf>
    <xf numFmtId="2" fontId="23" fillId="0" borderId="48" xfId="42" applyNumberFormat="1" applyFont="1" applyBorder="1" applyAlignment="1">
      <alignment horizontal="center" vertical="top" wrapText="1"/>
    </xf>
    <xf numFmtId="0" fontId="22" fillId="0" borderId="0" xfId="42" applyFont="1" applyAlignment="1">
      <alignment horizontal="center"/>
    </xf>
    <xf numFmtId="3" fontId="23" fillId="0" borderId="0" xfId="42" applyNumberFormat="1" applyFont="1" applyFill="1" applyBorder="1"/>
    <xf numFmtId="0" fontId="65" fillId="0" borderId="0" xfId="0" applyFont="1" applyFill="1" applyAlignment="1"/>
    <xf numFmtId="4" fontId="22" fillId="0" borderId="2" xfId="42" applyNumberFormat="1" applyFont="1" applyBorder="1" applyAlignment="1">
      <alignment horizontal="center"/>
    </xf>
    <xf numFmtId="0" fontId="22" fillId="0" borderId="8" xfId="42" applyFont="1" applyBorder="1" applyAlignment="1">
      <alignment horizontal="center"/>
    </xf>
    <xf numFmtId="4" fontId="22" fillId="0" borderId="10" xfId="42" applyNumberFormat="1" applyFont="1" applyBorder="1" applyAlignment="1">
      <alignment horizontal="right"/>
    </xf>
    <xf numFmtId="0" fontId="66" fillId="0" borderId="10" xfId="0" applyFont="1" applyBorder="1" applyAlignment="1">
      <alignment horizontal="center" vertical="center" wrapText="1"/>
    </xf>
    <xf numFmtId="0" fontId="66" fillId="0" borderId="8" xfId="0" applyFont="1" applyBorder="1" applyAlignment="1">
      <alignment horizontal="center" vertical="center" wrapText="1"/>
    </xf>
    <xf numFmtId="0" fontId="56" fillId="2" borderId="4" xfId="0" applyFont="1" applyFill="1" applyBorder="1" applyAlignment="1">
      <alignment horizontal="center" vertical="center" wrapText="1"/>
    </xf>
    <xf numFmtId="0" fontId="56" fillId="0" borderId="4" xfId="0" applyFont="1" applyBorder="1" applyAlignment="1">
      <alignment horizontal="center" vertical="center"/>
    </xf>
    <xf numFmtId="4" fontId="30" fillId="0" borderId="0" xfId="42" applyNumberFormat="1" applyFont="1" applyBorder="1" applyAlignment="1">
      <alignment horizontal="center" vertical="center"/>
    </xf>
    <xf numFmtId="0" fontId="22" fillId="0" borderId="0" xfId="0" applyFont="1" applyBorder="1" applyAlignment="1">
      <alignment horizontal="center" vertical="center"/>
    </xf>
    <xf numFmtId="0" fontId="65" fillId="0" borderId="0" xfId="0" applyFont="1" applyAlignment="1">
      <alignment horizontal="center" vertical="center"/>
    </xf>
    <xf numFmtId="3" fontId="22" fillId="0" borderId="0" xfId="42" applyNumberFormat="1" applyFont="1" applyBorder="1" applyAlignment="1">
      <alignment horizontal="center" vertical="center"/>
    </xf>
    <xf numFmtId="0" fontId="0" fillId="0" borderId="0" xfId="0" applyAlignment="1">
      <alignment horizontal="center" vertical="center"/>
    </xf>
    <xf numFmtId="0" fontId="50" fillId="6" borderId="0" xfId="0" applyFont="1" applyFill="1" applyBorder="1" applyAlignment="1">
      <alignment horizontal="center" vertical="center"/>
    </xf>
    <xf numFmtId="4" fontId="9" fillId="0" borderId="0" xfId="42" applyNumberFormat="1" applyFont="1" applyFill="1" applyBorder="1" applyAlignment="1"/>
    <xf numFmtId="0" fontId="76" fillId="0" borderId="0" xfId="0" applyFont="1" applyFill="1" applyAlignment="1"/>
    <xf numFmtId="0" fontId="6" fillId="0" borderId="0" xfId="0" applyFont="1" applyFill="1" applyBorder="1" applyAlignment="1">
      <alignment horizontal="right"/>
    </xf>
    <xf numFmtId="0" fontId="3" fillId="0" borderId="8" xfId="0" quotePrefix="1" applyFont="1" applyFill="1" applyBorder="1" applyAlignment="1">
      <alignment vertical="center" wrapText="1"/>
    </xf>
    <xf numFmtId="0" fontId="2" fillId="0" borderId="10" xfId="0" applyFont="1" applyFill="1" applyBorder="1"/>
    <xf numFmtId="167" fontId="0" fillId="0" borderId="8" xfId="0" applyNumberFormat="1" applyFill="1" applyBorder="1"/>
    <xf numFmtId="167" fontId="2" fillId="0" borderId="0" xfId="0" applyNumberFormat="1" applyFont="1" applyFill="1" applyBorder="1"/>
    <xf numFmtId="0" fontId="3" fillId="0" borderId="16" xfId="0" applyFont="1" applyFill="1" applyBorder="1" applyAlignment="1">
      <alignment horizontal="center" vertical="center" wrapText="1"/>
    </xf>
    <xf numFmtId="0" fontId="60" fillId="0" borderId="0" xfId="0" applyFont="1" applyFill="1" applyBorder="1" applyAlignment="1">
      <alignment horizontal="center"/>
    </xf>
    <xf numFmtId="0" fontId="22" fillId="0" borderId="0" xfId="42" applyFont="1" applyFill="1" applyAlignment="1"/>
    <xf numFmtId="0" fontId="66" fillId="0" borderId="0" xfId="0" applyFont="1" applyFill="1" applyAlignment="1">
      <alignment horizontal="right"/>
    </xf>
    <xf numFmtId="0" fontId="0" fillId="0" borderId="8" xfId="0" applyFont="1" applyFill="1" applyBorder="1" applyAlignment="1">
      <alignment wrapText="1"/>
    </xf>
    <xf numFmtId="167" fontId="0" fillId="0" borderId="8" xfId="0" applyNumberFormat="1" applyFont="1" applyFill="1" applyBorder="1"/>
    <xf numFmtId="0" fontId="22" fillId="0" borderId="0" xfId="42" applyFont="1" applyFill="1" applyAlignment="1"/>
    <xf numFmtId="167" fontId="0" fillId="0" borderId="0" xfId="0" applyNumberFormat="1" applyFont="1" applyFill="1" applyBorder="1"/>
    <xf numFmtId="167" fontId="0" fillId="0" borderId="11" xfId="0" applyNumberFormat="1" applyFont="1" applyFill="1" applyBorder="1"/>
    <xf numFmtId="167" fontId="20" fillId="0" borderId="0" xfId="0" applyNumberFormat="1" applyFont="1" applyFill="1" applyBorder="1"/>
    <xf numFmtId="0" fontId="0" fillId="0" borderId="10" xfId="0" applyFont="1" applyFill="1" applyBorder="1" applyAlignment="1">
      <alignment wrapText="1"/>
    </xf>
    <xf numFmtId="166" fontId="0" fillId="0" borderId="10" xfId="1" applyNumberFormat="1" applyFont="1" applyFill="1" applyBorder="1" applyAlignment="1">
      <alignment horizontal="center" wrapText="1"/>
    </xf>
    <xf numFmtId="166" fontId="20" fillId="0" borderId="10" xfId="1" applyNumberFormat="1" applyFont="1" applyFill="1" applyBorder="1" applyAlignment="1">
      <alignment horizontal="center" wrapText="1"/>
    </xf>
    <xf numFmtId="166" fontId="0" fillId="0" borderId="8" xfId="1" applyNumberFormat="1" applyFont="1" applyFill="1" applyBorder="1" applyAlignment="1">
      <alignment horizontal="center" wrapText="1"/>
    </xf>
    <xf numFmtId="0" fontId="0" fillId="0" borderId="10" xfId="1" applyNumberFormat="1" applyFont="1" applyFill="1" applyBorder="1" applyAlignment="1">
      <alignment horizontal="right" wrapText="1"/>
    </xf>
    <xf numFmtId="166" fontId="0" fillId="0" borderId="51" xfId="1" applyNumberFormat="1" applyFont="1" applyFill="1" applyBorder="1" applyAlignment="1">
      <alignment horizontal="center" wrapText="1"/>
    </xf>
    <xf numFmtId="166" fontId="20" fillId="0" borderId="51" xfId="1" applyNumberFormat="1" applyFont="1" applyFill="1" applyBorder="1" applyAlignment="1">
      <alignment horizontal="center" wrapText="1"/>
    </xf>
    <xf numFmtId="166" fontId="0" fillId="0" borderId="14" xfId="1" applyNumberFormat="1" applyFont="1" applyFill="1" applyBorder="1" applyAlignment="1">
      <alignment horizontal="center" wrapText="1"/>
    </xf>
    <xf numFmtId="166" fontId="20" fillId="0" borderId="14" xfId="1" applyNumberFormat="1" applyFont="1" applyFill="1" applyBorder="1" applyAlignment="1">
      <alignment horizontal="center" wrapText="1"/>
    </xf>
    <xf numFmtId="4" fontId="23" fillId="0" borderId="0" xfId="42" applyNumberFormat="1" applyFont="1" applyFill="1" applyBorder="1" applyAlignment="1"/>
    <xf numFmtId="4" fontId="9" fillId="0" borderId="0" xfId="42" applyNumberFormat="1" applyFont="1" applyFill="1" applyAlignment="1"/>
    <xf numFmtId="0" fontId="56" fillId="0" borderId="0" xfId="0" applyFont="1" applyFill="1" applyBorder="1"/>
    <xf numFmtId="0" fontId="4" fillId="0" borderId="0" xfId="0" applyFont="1" applyFill="1" applyBorder="1" applyAlignment="1">
      <alignment horizontal="right" wrapText="1"/>
    </xf>
    <xf numFmtId="0" fontId="5" fillId="0" borderId="0" xfId="0" applyFont="1" applyFill="1"/>
    <xf numFmtId="0" fontId="50" fillId="0" borderId="15" xfId="0" applyFont="1" applyFill="1" applyBorder="1" applyAlignment="1">
      <alignment horizontal="center" vertical="center" wrapText="1"/>
    </xf>
    <xf numFmtId="0" fontId="2" fillId="0" borderId="41" xfId="0" applyFont="1" applyFill="1" applyBorder="1" applyAlignment="1">
      <alignment wrapText="1"/>
    </xf>
    <xf numFmtId="0" fontId="0" fillId="0" borderId="41" xfId="0" applyFill="1" applyBorder="1"/>
    <xf numFmtId="0" fontId="50" fillId="0" borderId="10" xfId="0" applyFont="1" applyFill="1" applyBorder="1" applyAlignment="1">
      <alignment horizontal="center" vertical="center" wrapText="1"/>
    </xf>
    <xf numFmtId="0" fontId="2" fillId="0" borderId="0" xfId="0" applyFont="1" applyFill="1" applyAlignment="1">
      <alignment wrapText="1"/>
    </xf>
    <xf numFmtId="0" fontId="75" fillId="0" borderId="0" xfId="0" applyFont="1" applyFill="1" applyAlignment="1">
      <alignment horizontal="center"/>
    </xf>
    <xf numFmtId="0" fontId="61" fillId="0" borderId="8" xfId="0" quotePrefix="1" applyFont="1" applyFill="1" applyBorder="1" applyAlignment="1">
      <alignment horizontal="center" wrapText="1"/>
    </xf>
    <xf numFmtId="0" fontId="61" fillId="0" borderId="8" xfId="0" applyFont="1" applyFill="1" applyBorder="1" applyAlignment="1">
      <alignment horizontal="center" wrapText="1"/>
    </xf>
    <xf numFmtId="3" fontId="30" fillId="0" borderId="0" xfId="42" applyNumberFormat="1" applyFont="1" applyFill="1" applyBorder="1" applyAlignment="1">
      <alignment horizontal="center" vertical="top" wrapText="1"/>
    </xf>
    <xf numFmtId="0" fontId="69" fillId="0" borderId="10" xfId="0" applyFont="1" applyFill="1" applyBorder="1" applyAlignment="1">
      <alignment wrapText="1"/>
    </xf>
    <xf numFmtId="1" fontId="56" fillId="0" borderId="10" xfId="0" applyNumberFormat="1" applyFont="1" applyFill="1" applyBorder="1" applyAlignment="1">
      <alignment wrapText="1"/>
    </xf>
    <xf numFmtId="0" fontId="56" fillId="0" borderId="10" xfId="0" quotePrefix="1" applyFont="1" applyFill="1" applyBorder="1" applyAlignment="1">
      <alignment horizontal="center" wrapText="1"/>
    </xf>
    <xf numFmtId="43" fontId="76" fillId="0" borderId="0" xfId="1" applyFont="1" applyFill="1" applyAlignment="1">
      <alignment horizontal="center"/>
    </xf>
    <xf numFmtId="0" fontId="50" fillId="0" borderId="10" xfId="0" applyFont="1" applyFill="1" applyBorder="1" applyAlignment="1">
      <alignment wrapText="1"/>
    </xf>
    <xf numFmtId="49" fontId="50" fillId="0" borderId="10" xfId="0" applyNumberFormat="1" applyFont="1" applyFill="1" applyBorder="1" applyAlignment="1">
      <alignment horizontal="center" wrapText="1"/>
    </xf>
    <xf numFmtId="49" fontId="69" fillId="0" borderId="10" xfId="0" applyNumberFormat="1" applyFont="1" applyFill="1" applyBorder="1" applyAlignment="1">
      <alignment horizontal="center" wrapText="1"/>
    </xf>
    <xf numFmtId="0" fontId="5" fillId="0" borderId="0" xfId="0" applyFont="1" applyFill="1" applyAlignment="1">
      <alignment horizontal="center"/>
    </xf>
    <xf numFmtId="43" fontId="50" fillId="0" borderId="11" xfId="1" applyFont="1" applyFill="1" applyBorder="1" applyAlignment="1">
      <alignment vertical="center" wrapText="1"/>
    </xf>
    <xf numFmtId="49" fontId="50" fillId="0" borderId="11" xfId="1" applyNumberFormat="1" applyFont="1" applyFill="1" applyBorder="1" applyAlignment="1">
      <alignment horizontal="center" vertical="center" wrapText="1"/>
    </xf>
    <xf numFmtId="0" fontId="56" fillId="0" borderId="10" xfId="0" applyFont="1" applyFill="1" applyBorder="1" applyAlignment="1">
      <alignment vertical="center" wrapText="1"/>
    </xf>
    <xf numFmtId="49" fontId="50" fillId="0" borderId="10" xfId="0" applyNumberFormat="1" applyFont="1" applyFill="1" applyBorder="1" applyAlignment="1">
      <alignment horizontal="center" vertical="center" wrapText="1"/>
    </xf>
    <xf numFmtId="49" fontId="50" fillId="0" borderId="11" xfId="0" applyNumberFormat="1" applyFont="1" applyFill="1" applyBorder="1" applyAlignment="1">
      <alignment horizontal="center" vertical="center" wrapText="1"/>
    </xf>
    <xf numFmtId="0" fontId="50" fillId="0" borderId="10" xfId="0" applyFont="1" applyFill="1" applyBorder="1" applyAlignment="1">
      <alignment vertical="center" wrapText="1"/>
    </xf>
    <xf numFmtId="0" fontId="69" fillId="0" borderId="10" xfId="0" applyFont="1" applyFill="1" applyBorder="1" applyAlignment="1">
      <alignment vertical="center" wrapText="1"/>
    </xf>
    <xf numFmtId="49" fontId="69" fillId="0" borderId="11" xfId="0" applyNumberFormat="1" applyFont="1" applyFill="1" applyBorder="1" applyAlignment="1">
      <alignment horizontal="center" vertical="center" wrapText="1"/>
    </xf>
    <xf numFmtId="0" fontId="56" fillId="0" borderId="10" xfId="0" applyFont="1" applyFill="1" applyBorder="1" applyAlignment="1">
      <alignment horizontal="left" vertical="center" wrapText="1"/>
    </xf>
    <xf numFmtId="0" fontId="20" fillId="0" borderId="0" xfId="0" applyFont="1" applyFill="1" applyAlignment="1">
      <alignment horizontal="center"/>
    </xf>
    <xf numFmtId="0" fontId="0" fillId="0" borderId="10" xfId="0" applyFill="1" applyBorder="1" applyAlignment="1">
      <alignment wrapText="1"/>
    </xf>
    <xf numFmtId="49" fontId="20" fillId="0" borderId="10" xfId="0" applyNumberFormat="1" applyFont="1" applyFill="1" applyBorder="1" applyAlignment="1">
      <alignment horizontal="center" wrapText="1"/>
    </xf>
    <xf numFmtId="0" fontId="56" fillId="0" borderId="8" xfId="0" applyFont="1" applyFill="1" applyBorder="1" applyAlignment="1">
      <alignment wrapText="1"/>
    </xf>
    <xf numFmtId="49" fontId="50" fillId="0" borderId="8" xfId="0" applyNumberFormat="1" applyFont="1" applyFill="1" applyBorder="1" applyAlignment="1">
      <alignment horizontal="center" wrapText="1"/>
    </xf>
    <xf numFmtId="0" fontId="2" fillId="0" borderId="9" xfId="0" applyFont="1" applyFill="1" applyBorder="1" applyAlignment="1">
      <alignment wrapText="1"/>
    </xf>
    <xf numFmtId="0" fontId="0" fillId="0" borderId="9" xfId="0" applyFill="1" applyBorder="1"/>
    <xf numFmtId="0" fontId="56" fillId="0" borderId="10" xfId="0" applyFont="1" applyFill="1" applyBorder="1" applyAlignment="1">
      <alignment horizontal="left" wrapText="1"/>
    </xf>
    <xf numFmtId="49" fontId="50" fillId="0" borderId="6" xfId="0" applyNumberFormat="1"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8" xfId="0" applyNumberFormat="1" applyFont="1" applyFill="1" applyBorder="1" applyAlignment="1">
      <alignment horizontal="center" wrapText="1"/>
    </xf>
    <xf numFmtId="49" fontId="50" fillId="0" borderId="11" xfId="0" applyNumberFormat="1" applyFont="1" applyFill="1" applyBorder="1" applyAlignment="1">
      <alignment horizontal="center" wrapText="1"/>
    </xf>
    <xf numFmtId="0" fontId="56" fillId="0" borderId="11" xfId="0" applyFont="1" applyFill="1" applyBorder="1" applyAlignment="1">
      <alignment wrapText="1"/>
    </xf>
    <xf numFmtId="49" fontId="20" fillId="0" borderId="11" xfId="0" applyNumberFormat="1" applyFont="1" applyFill="1" applyBorder="1" applyAlignment="1">
      <alignment horizontal="center" wrapText="1"/>
    </xf>
    <xf numFmtId="0" fontId="50" fillId="0" borderId="8" xfId="0" applyFont="1" applyFill="1" applyBorder="1" applyAlignment="1">
      <alignment wrapText="1"/>
    </xf>
    <xf numFmtId="0" fontId="56" fillId="0" borderId="0" xfId="0" applyFont="1" applyFill="1" applyBorder="1" applyAlignment="1">
      <alignment wrapText="1"/>
    </xf>
    <xf numFmtId="1" fontId="56" fillId="0" borderId="0" xfId="0" applyNumberFormat="1" applyFont="1" applyFill="1" applyBorder="1" applyAlignment="1">
      <alignment wrapText="1"/>
    </xf>
    <xf numFmtId="3" fontId="22" fillId="0" borderId="0" xfId="42" applyNumberFormat="1" applyFont="1" applyFill="1" applyBorder="1"/>
    <xf numFmtId="0" fontId="65" fillId="0" borderId="0" xfId="0" applyFont="1" applyFill="1" applyBorder="1"/>
    <xf numFmtId="1" fontId="56" fillId="0" borderId="0" xfId="0" applyNumberFormat="1" applyFont="1" applyFill="1"/>
    <xf numFmtId="1" fontId="56" fillId="0" borderId="0" xfId="0" applyNumberFormat="1" applyFont="1" applyFill="1" applyAlignment="1">
      <alignment horizontal="center"/>
    </xf>
    <xf numFmtId="4" fontId="11" fillId="0" borderId="0" xfId="42" applyNumberFormat="1" applyFont="1" applyFill="1" applyBorder="1"/>
    <xf numFmtId="0" fontId="11" fillId="0" borderId="0" xfId="42" applyFont="1" applyFill="1" applyAlignment="1"/>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quotePrefix="1"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0" fontId="56" fillId="0" borderId="11" xfId="0" applyFont="1" applyFill="1" applyBorder="1" applyAlignment="1">
      <alignment vertical="center" wrapText="1"/>
    </xf>
    <xf numFmtId="0" fontId="69" fillId="0" borderId="11" xfId="0" applyFont="1" applyFill="1" applyBorder="1" applyAlignment="1">
      <alignment vertical="center" wrapText="1"/>
    </xf>
    <xf numFmtId="0" fontId="56" fillId="0" borderId="10" xfId="0" applyFont="1" applyFill="1" applyBorder="1" applyAlignment="1">
      <alignment horizontal="left"/>
    </xf>
    <xf numFmtId="0" fontId="56" fillId="0" borderId="10" xfId="0" applyFont="1" applyFill="1" applyBorder="1" applyAlignment="1">
      <alignment horizontal="left" vertical="top" wrapText="1"/>
    </xf>
    <xf numFmtId="167" fontId="50" fillId="0" borderId="10" xfId="0" applyNumberFormat="1" applyFont="1" applyFill="1" applyBorder="1" applyAlignment="1">
      <alignment wrapText="1"/>
    </xf>
    <xf numFmtId="0" fontId="50" fillId="0" borderId="0" xfId="0" applyFont="1" applyFill="1" applyBorder="1" applyAlignment="1">
      <alignment wrapText="1"/>
    </xf>
    <xf numFmtId="0" fontId="2" fillId="0" borderId="0" xfId="0" applyFont="1" applyFill="1" applyBorder="1" applyAlignment="1">
      <alignment horizontal="left"/>
    </xf>
    <xf numFmtId="0" fontId="0" fillId="0" borderId="10" xfId="0" applyFill="1" applyBorder="1"/>
    <xf numFmtId="0" fontId="0" fillId="0" borderId="11" xfId="0" applyFill="1" applyBorder="1"/>
    <xf numFmtId="0" fontId="0" fillId="0" borderId="0" xfId="0" applyFill="1" applyBorder="1"/>
    <xf numFmtId="0" fontId="0" fillId="0" borderId="13" xfId="0" applyFill="1" applyBorder="1"/>
    <xf numFmtId="0" fontId="56" fillId="0" borderId="16" xfId="0" applyFont="1" applyFill="1" applyBorder="1" applyAlignment="1">
      <alignment horizontal="center" wrapText="1"/>
    </xf>
    <xf numFmtId="0" fontId="56" fillId="0" borderId="16" xfId="0" quotePrefix="1" applyFont="1" applyFill="1" applyBorder="1" applyAlignment="1">
      <alignment horizontal="center" wrapText="1"/>
    </xf>
    <xf numFmtId="0" fontId="60" fillId="0" borderId="0" xfId="0" applyFont="1" applyFill="1" applyAlignment="1"/>
    <xf numFmtId="166" fontId="0" fillId="0" borderId="4" xfId="1" applyNumberFormat="1" applyFont="1" applyFill="1" applyBorder="1" applyAlignment="1">
      <alignment horizontal="center" wrapText="1"/>
    </xf>
    <xf numFmtId="166" fontId="20" fillId="0" borderId="4" xfId="1" applyNumberFormat="1" applyFont="1" applyFill="1" applyBorder="1" applyAlignment="1">
      <alignment horizontal="center" wrapText="1"/>
    </xf>
    <xf numFmtId="0" fontId="60" fillId="0" borderId="0" xfId="0" applyFont="1" applyFill="1" applyAlignment="1">
      <alignment horizontal="center"/>
    </xf>
    <xf numFmtId="0" fontId="61" fillId="0" borderId="0" xfId="0" applyFont="1" applyFill="1" applyAlignment="1">
      <alignment horizontal="right"/>
    </xf>
    <xf numFmtId="0" fontId="0" fillId="0" borderId="0" xfId="0" applyFill="1" applyAlignment="1">
      <alignment vertical="center" wrapText="1"/>
    </xf>
    <xf numFmtId="0" fontId="50" fillId="0" borderId="8" xfId="0" applyFont="1" applyFill="1" applyBorder="1" applyAlignment="1">
      <alignment horizontal="center" vertical="center" wrapText="1"/>
    </xf>
    <xf numFmtId="0" fontId="56" fillId="0" borderId="10" xfId="0" applyFont="1" applyFill="1" applyBorder="1"/>
    <xf numFmtId="167" fontId="0" fillId="0" borderId="10" xfId="0" applyNumberFormat="1" applyFont="1" applyFill="1" applyBorder="1" applyAlignment="1">
      <alignment wrapText="1"/>
    </xf>
    <xf numFmtId="167" fontId="20" fillId="0" borderId="10" xfId="0" applyNumberFormat="1" applyFont="1" applyFill="1" applyBorder="1" applyAlignment="1">
      <alignment wrapText="1"/>
    </xf>
    <xf numFmtId="167" fontId="0" fillId="0" borderId="10" xfId="0" applyNumberFormat="1" applyFill="1" applyBorder="1" applyAlignment="1">
      <alignment wrapText="1"/>
    </xf>
    <xf numFmtId="167" fontId="0" fillId="0" borderId="6" xfId="0" applyNumberFormat="1" applyFont="1" applyFill="1" applyBorder="1" applyAlignment="1">
      <alignment wrapText="1"/>
    </xf>
    <xf numFmtId="167" fontId="20" fillId="0" borderId="51" xfId="0" applyNumberFormat="1" applyFont="1" applyFill="1" applyBorder="1" applyAlignment="1">
      <alignment wrapText="1"/>
    </xf>
    <xf numFmtId="167" fontId="0" fillId="0" borderId="51" xfId="0" applyNumberFormat="1" applyFont="1" applyFill="1" applyBorder="1" applyAlignment="1">
      <alignment wrapText="1"/>
    </xf>
    <xf numFmtId="0" fontId="56" fillId="0" borderId="6" xfId="0" applyFont="1" applyFill="1" applyBorder="1"/>
    <xf numFmtId="167" fontId="20" fillId="0" borderId="6" xfId="0" applyNumberFormat="1" applyFont="1" applyFill="1" applyBorder="1" applyAlignment="1">
      <alignment wrapText="1"/>
    </xf>
    <xf numFmtId="167" fontId="0" fillId="0" borderId="11" xfId="0" applyNumberFormat="1" applyFont="1" applyFill="1" applyBorder="1" applyAlignment="1">
      <alignment wrapText="1"/>
    </xf>
    <xf numFmtId="167" fontId="20" fillId="0" borderId="11" xfId="0" applyNumberFormat="1" applyFont="1" applyFill="1" applyBorder="1" applyAlignment="1">
      <alignment wrapText="1"/>
    </xf>
    <xf numFmtId="167" fontId="20" fillId="0" borderId="14" xfId="0" applyNumberFormat="1" applyFont="1" applyFill="1" applyBorder="1" applyAlignment="1">
      <alignment wrapText="1"/>
    </xf>
    <xf numFmtId="0" fontId="56" fillId="0" borderId="8" xfId="0" applyFont="1" applyFill="1" applyBorder="1"/>
    <xf numFmtId="165" fontId="56" fillId="0" borderId="0" xfId="0" applyNumberFormat="1" applyFont="1" applyFill="1" applyBorder="1"/>
    <xf numFmtId="0" fontId="56" fillId="0" borderId="0" xfId="0" applyFont="1" applyFill="1" applyAlignment="1">
      <alignment horizontal="center"/>
    </xf>
    <xf numFmtId="167" fontId="0" fillId="0" borderId="8" xfId="0" applyNumberFormat="1" applyFont="1" applyFill="1" applyBorder="1" applyAlignment="1">
      <alignment wrapText="1"/>
    </xf>
    <xf numFmtId="0" fontId="44" fillId="0" borderId="0" xfId="0" applyFont="1" applyFill="1" applyAlignment="1">
      <alignment horizontal="center"/>
    </xf>
    <xf numFmtId="0" fontId="30" fillId="0" borderId="0" xfId="0" applyFont="1" applyFill="1" applyAlignment="1">
      <alignment horizontal="center"/>
    </xf>
    <xf numFmtId="0" fontId="25" fillId="0" borderId="16"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89" fillId="0" borderId="0" xfId="0" applyFont="1" applyFill="1" applyAlignment="1">
      <alignment horizontal="left"/>
    </xf>
    <xf numFmtId="0" fontId="65" fillId="0" borderId="15" xfId="0" applyFont="1" applyFill="1" applyBorder="1" applyAlignment="1">
      <alignment horizontal="center"/>
    </xf>
    <xf numFmtId="0" fontId="65" fillId="0" borderId="16" xfId="0" applyFont="1" applyFill="1" applyBorder="1" applyAlignment="1">
      <alignment horizontal="center"/>
    </xf>
    <xf numFmtId="0" fontId="65" fillId="0" borderId="5" xfId="0" applyFont="1" applyFill="1" applyBorder="1" applyAlignment="1">
      <alignment horizontal="center"/>
    </xf>
    <xf numFmtId="0" fontId="65" fillId="0" borderId="41" xfId="0" applyFont="1" applyFill="1" applyBorder="1" applyAlignment="1">
      <alignment horizontal="center"/>
    </xf>
    <xf numFmtId="0" fontId="65" fillId="0" borderId="11" xfId="0" applyFont="1" applyFill="1" applyBorder="1" applyAlignment="1">
      <alignment horizontal="center"/>
    </xf>
    <xf numFmtId="0" fontId="65" fillId="0" borderId="10" xfId="0" applyFont="1" applyFill="1" applyBorder="1" applyAlignment="1">
      <alignment horizontal="center"/>
    </xf>
    <xf numFmtId="0" fontId="65" fillId="0" borderId="6" xfId="0" applyFont="1" applyFill="1" applyBorder="1" applyAlignment="1">
      <alignment horizontal="center"/>
    </xf>
    <xf numFmtId="0" fontId="65" fillId="0" borderId="0" xfId="0" applyFont="1" applyFill="1" applyBorder="1" applyAlignment="1">
      <alignment horizontal="center"/>
    </xf>
    <xf numFmtId="0" fontId="65" fillId="0" borderId="13" xfId="0" applyFont="1" applyFill="1" applyBorder="1"/>
    <xf numFmtId="0" fontId="65" fillId="0" borderId="8" xfId="0" applyFont="1" applyFill="1" applyBorder="1"/>
    <xf numFmtId="0" fontId="65" fillId="0" borderId="12" xfId="0" applyFont="1" applyFill="1" applyBorder="1" applyAlignment="1">
      <alignment horizontal="center"/>
    </xf>
    <xf numFmtId="0" fontId="65" fillId="0" borderId="8" xfId="0" applyFont="1" applyFill="1" applyBorder="1" applyAlignment="1">
      <alignment horizontal="center"/>
    </xf>
    <xf numFmtId="0" fontId="65" fillId="0" borderId="9" xfId="0" applyFont="1" applyFill="1" applyBorder="1" applyAlignment="1">
      <alignment horizontal="center"/>
    </xf>
    <xf numFmtId="0" fontId="65" fillId="0" borderId="16" xfId="0" applyFont="1" applyFill="1" applyBorder="1"/>
    <xf numFmtId="0" fontId="65" fillId="0" borderId="10" xfId="0" applyFont="1" applyFill="1" applyBorder="1"/>
    <xf numFmtId="0" fontId="66" fillId="0" borderId="10" xfId="0" applyFont="1" applyFill="1" applyBorder="1" applyAlignment="1">
      <alignment horizontal="right"/>
    </xf>
    <xf numFmtId="0" fontId="65" fillId="0" borderId="4" xfId="0" applyFont="1" applyFill="1" applyBorder="1"/>
    <xf numFmtId="0" fontId="66" fillId="0" borderId="4" xfId="0" applyFont="1" applyFill="1" applyBorder="1"/>
    <xf numFmtId="0" fontId="65" fillId="0" borderId="0" xfId="0" applyFont="1" applyFill="1" applyAlignment="1">
      <alignment horizontal="center"/>
    </xf>
    <xf numFmtId="43" fontId="65" fillId="0" borderId="10" xfId="1" applyFont="1" applyFill="1" applyBorder="1"/>
    <xf numFmtId="43" fontId="66" fillId="0" borderId="4" xfId="1" applyFont="1" applyFill="1" applyBorder="1"/>
    <xf numFmtId="0" fontId="66" fillId="0" borderId="8" xfId="0" applyFont="1" applyFill="1" applyBorder="1" applyAlignment="1">
      <alignment horizontal="right"/>
    </xf>
    <xf numFmtId="0" fontId="65" fillId="0" borderId="9" xfId="0" applyFont="1" applyFill="1" applyBorder="1"/>
    <xf numFmtId="43" fontId="66" fillId="0" borderId="51" xfId="0" applyNumberFormat="1" applyFont="1" applyFill="1" applyBorder="1"/>
    <xf numFmtId="0" fontId="65" fillId="0" borderId="41" xfId="0" applyFont="1" applyFill="1" applyBorder="1"/>
    <xf numFmtId="0" fontId="65" fillId="0" borderId="0" xfId="0" applyFont="1" applyFill="1" applyAlignment="1">
      <alignment horizontal="left"/>
    </xf>
    <xf numFmtId="0" fontId="65" fillId="0" borderId="0" xfId="0" applyFont="1" applyFill="1" applyAlignment="1">
      <alignment horizontal="right"/>
    </xf>
    <xf numFmtId="43" fontId="65" fillId="0" borderId="4" xfId="0" applyNumberFormat="1" applyFont="1" applyFill="1" applyBorder="1"/>
    <xf numFmtId="0" fontId="65" fillId="0" borderId="12" xfId="0" applyFont="1" applyFill="1" applyBorder="1"/>
    <xf numFmtId="0" fontId="22" fillId="0" borderId="0" xfId="42" applyNumberFormat="1" applyFont="1" applyAlignment="1">
      <alignment horizontal="left"/>
    </xf>
    <xf numFmtId="0" fontId="56" fillId="0" borderId="0" xfId="0" applyFont="1" applyFill="1" applyBorder="1" applyAlignment="1">
      <alignment vertical="center"/>
    </xf>
    <xf numFmtId="0" fontId="43" fillId="0" borderId="11" xfId="0" applyNumberFormat="1" applyFont="1" applyFill="1" applyBorder="1" applyAlignment="1">
      <alignment horizontal="left" vertical="center"/>
    </xf>
    <xf numFmtId="0" fontId="4" fillId="0" borderId="0" xfId="0" applyFont="1" applyFill="1" applyAlignment="1">
      <alignment horizontal="left"/>
    </xf>
    <xf numFmtId="166" fontId="19" fillId="0" borderId="0" xfId="1" applyNumberFormat="1" applyFont="1" applyFill="1" applyBorder="1"/>
    <xf numFmtId="166" fontId="19" fillId="0" borderId="0" xfId="1" applyNumberFormat="1" applyFont="1" applyFill="1"/>
    <xf numFmtId="0" fontId="19" fillId="0" borderId="10" xfId="0" applyFont="1" applyFill="1" applyBorder="1"/>
    <xf numFmtId="166" fontId="0" fillId="0" borderId="10" xfId="1" applyNumberFormat="1" applyFont="1" applyFill="1" applyBorder="1" applyAlignment="1">
      <alignment horizontal="right"/>
    </xf>
    <xf numFmtId="0" fontId="19" fillId="0" borderId="10" xfId="0" applyFont="1" applyFill="1" applyBorder="1" applyAlignment="1">
      <alignment wrapText="1"/>
    </xf>
    <xf numFmtId="0" fontId="56" fillId="0" borderId="11" xfId="0" applyFont="1" applyFill="1" applyBorder="1" applyAlignment="1">
      <alignment vertical="center"/>
    </xf>
    <xf numFmtId="166" fontId="0" fillId="0" borderId="8" xfId="1" applyNumberFormat="1" applyFont="1" applyFill="1" applyBorder="1" applyAlignment="1">
      <alignment horizontal="right"/>
    </xf>
    <xf numFmtId="166" fontId="20" fillId="0" borderId="10" xfId="1" applyNumberFormat="1" applyFont="1" applyFill="1" applyBorder="1" applyAlignment="1">
      <alignment horizontal="right"/>
    </xf>
    <xf numFmtId="0" fontId="4" fillId="0" borderId="10" xfId="0" applyFont="1" applyFill="1" applyBorder="1"/>
    <xf numFmtId="166" fontId="0" fillId="0" borderId="10" xfId="1" applyNumberFormat="1" applyFont="1" applyFill="1" applyBorder="1"/>
    <xf numFmtId="0" fontId="4" fillId="0" borderId="10" xfId="0" applyFont="1" applyFill="1" applyBorder="1" applyAlignment="1">
      <alignment wrapText="1"/>
    </xf>
    <xf numFmtId="166" fontId="20" fillId="0" borderId="8" xfId="1" applyNumberFormat="1" applyFont="1" applyFill="1" applyBorder="1" applyAlignment="1">
      <alignment horizontal="right"/>
    </xf>
    <xf numFmtId="166" fontId="0" fillId="0" borderId="16" xfId="1" applyNumberFormat="1" applyFont="1" applyFill="1" applyBorder="1"/>
    <xf numFmtId="166" fontId="20" fillId="0" borderId="52" xfId="1" applyNumberFormat="1" applyFont="1" applyFill="1" applyBorder="1" applyAlignment="1">
      <alignment horizontal="right"/>
    </xf>
    <xf numFmtId="0" fontId="19" fillId="0" borderId="8" xfId="0" applyFont="1" applyFill="1" applyBorder="1"/>
    <xf numFmtId="166" fontId="0" fillId="0" borderId="8" xfId="1" applyNumberFormat="1" applyFont="1" applyFill="1" applyBorder="1"/>
    <xf numFmtId="166" fontId="0" fillId="0" borderId="0" xfId="1" applyNumberFormat="1" applyFont="1" applyFill="1" applyBorder="1"/>
    <xf numFmtId="0" fontId="19" fillId="0" borderId="16" xfId="0" applyFont="1" applyFill="1" applyBorder="1"/>
    <xf numFmtId="166" fontId="0" fillId="0" borderId="16" xfId="1" applyNumberFormat="1" applyFont="1" applyFill="1" applyBorder="1" applyAlignment="1">
      <alignment horizontal="right"/>
    </xf>
    <xf numFmtId="0" fontId="4" fillId="0" borderId="0" xfId="0" applyFont="1" applyFill="1" applyAlignment="1"/>
    <xf numFmtId="2" fontId="43" fillId="0" borderId="11" xfId="1" applyNumberFormat="1" applyFont="1" applyFill="1" applyBorder="1" applyAlignment="1">
      <alignment horizontal="right"/>
    </xf>
    <xf numFmtId="0" fontId="23" fillId="0" borderId="0" xfId="0" applyFont="1" applyFill="1" applyAlignment="1">
      <alignment horizontal="center"/>
    </xf>
    <xf numFmtId="166" fontId="0" fillId="0" borderId="0" xfId="0" applyNumberFormat="1" applyFill="1"/>
    <xf numFmtId="0" fontId="66" fillId="0" borderId="0" xfId="0" applyFont="1" applyFill="1" applyAlignment="1">
      <alignment horizontal="center"/>
    </xf>
    <xf numFmtId="43" fontId="75" fillId="0" borderId="0" xfId="1" applyFont="1" applyFill="1" applyAlignment="1">
      <alignment horizontal="center"/>
    </xf>
    <xf numFmtId="0" fontId="4" fillId="0" borderId="0" xfId="0" applyFont="1" applyFill="1"/>
    <xf numFmtId="43" fontId="0" fillId="0" borderId="0" xfId="1" applyFont="1" applyFill="1"/>
    <xf numFmtId="166" fontId="0" fillId="0" borderId="0" xfId="1" applyNumberFormat="1" applyFont="1" applyFill="1"/>
    <xf numFmtId="43" fontId="50" fillId="0" borderId="0" xfId="1" applyFont="1" applyFill="1" applyAlignment="1">
      <alignment horizontal="right"/>
    </xf>
    <xf numFmtId="43" fontId="2" fillId="0" borderId="0" xfId="1" applyFont="1" applyFill="1" applyAlignment="1">
      <alignment wrapText="1"/>
    </xf>
    <xf numFmtId="43" fontId="3" fillId="0" borderId="0" xfId="1" applyFont="1" applyFill="1" applyAlignment="1">
      <alignment wrapText="1"/>
    </xf>
    <xf numFmtId="166" fontId="3" fillId="0" borderId="0" xfId="1" applyNumberFormat="1" applyFont="1" applyFill="1" applyAlignment="1">
      <alignment wrapText="1"/>
    </xf>
    <xf numFmtId="0" fontId="4" fillId="0" borderId="0" xfId="0" applyFont="1" applyFill="1" applyAlignment="1">
      <alignment vertical="top" wrapText="1"/>
    </xf>
    <xf numFmtId="43" fontId="65" fillId="0" borderId="0" xfId="1" applyFont="1" applyFill="1" applyAlignment="1">
      <alignment horizontal="center" vertical="center" wrapText="1"/>
    </xf>
    <xf numFmtId="43" fontId="66" fillId="0" borderId="0" xfId="1" applyFont="1" applyFill="1" applyAlignment="1">
      <alignment horizontal="center" vertical="center" wrapText="1"/>
    </xf>
    <xf numFmtId="43" fontId="76" fillId="0" borderId="0" xfId="1" applyFont="1" applyFill="1" applyAlignment="1">
      <alignment horizontal="left"/>
    </xf>
    <xf numFmtId="43" fontId="4" fillId="0" borderId="0" xfId="1" applyFont="1" applyFill="1" applyAlignment="1">
      <alignment vertical="top" wrapText="1"/>
    </xf>
    <xf numFmtId="0" fontId="66" fillId="0" borderId="0" xfId="1" applyNumberFormat="1" applyFont="1" applyFill="1" applyAlignment="1">
      <alignment horizontal="center" vertical="center" wrapText="1"/>
    </xf>
    <xf numFmtId="43" fontId="19" fillId="0" borderId="0" xfId="1" applyFont="1" applyFill="1" applyAlignment="1">
      <alignment horizontal="center" vertical="center" wrapText="1"/>
    </xf>
    <xf numFmtId="43" fontId="4" fillId="0" borderId="0" xfId="1" applyFont="1" applyFill="1" applyAlignment="1">
      <alignment horizontal="center" vertical="center" wrapText="1"/>
    </xf>
    <xf numFmtId="166" fontId="4" fillId="0" borderId="0" xfId="1" applyNumberFormat="1" applyFont="1" applyFill="1" applyAlignment="1">
      <alignment horizontal="center" vertical="center" wrapText="1"/>
    </xf>
    <xf numFmtId="43" fontId="3" fillId="0" borderId="0" xfId="1" applyFont="1" applyFill="1" applyAlignment="1">
      <alignment horizontal="center" wrapText="1"/>
    </xf>
    <xf numFmtId="43" fontId="19" fillId="0" borderId="0" xfId="1" applyFont="1" applyFill="1" applyAlignment="1">
      <alignment wrapText="1"/>
    </xf>
    <xf numFmtId="0" fontId="66" fillId="0" borderId="0" xfId="1" applyNumberFormat="1" applyFont="1" applyFill="1" applyAlignment="1">
      <alignment wrapText="1"/>
    </xf>
    <xf numFmtId="167" fontId="1" fillId="0" borderId="0" xfId="1" applyNumberFormat="1" applyFont="1" applyFill="1" applyAlignment="1">
      <alignment wrapText="1"/>
    </xf>
    <xf numFmtId="0" fontId="65" fillId="0" borderId="0" xfId="1" applyNumberFormat="1" applyFont="1" applyFill="1" applyAlignment="1">
      <alignment wrapText="1"/>
    </xf>
    <xf numFmtId="0" fontId="4" fillId="0" borderId="0" xfId="1" quotePrefix="1" applyNumberFormat="1" applyFont="1" applyFill="1" applyAlignment="1">
      <alignment horizontal="center" wrapText="1"/>
    </xf>
    <xf numFmtId="43" fontId="1" fillId="0" borderId="0" xfId="1" applyFont="1" applyFill="1" applyAlignment="1">
      <alignment wrapText="1"/>
    </xf>
    <xf numFmtId="0" fontId="19" fillId="0" borderId="0" xfId="0" applyFont="1" applyFill="1" applyAlignment="1">
      <alignment wrapText="1"/>
    </xf>
    <xf numFmtId="167" fontId="20" fillId="0" borderId="1" xfId="1" applyNumberFormat="1" applyFont="1" applyFill="1" applyBorder="1" applyAlignment="1">
      <alignment wrapText="1"/>
    </xf>
    <xf numFmtId="0" fontId="4" fillId="0" borderId="0" xfId="1" applyNumberFormat="1" applyFont="1" applyFill="1" applyAlignment="1">
      <alignment wrapText="1"/>
    </xf>
    <xf numFmtId="43" fontId="1" fillId="0" borderId="0" xfId="1" applyFont="1" applyFill="1" applyBorder="1" applyAlignment="1">
      <alignment wrapText="1"/>
    </xf>
    <xf numFmtId="0" fontId="19" fillId="0" borderId="0" xfId="1" applyNumberFormat="1" applyFont="1" applyFill="1" applyAlignment="1">
      <alignment wrapText="1"/>
    </xf>
    <xf numFmtId="0" fontId="66" fillId="0" borderId="0" xfId="0" applyNumberFormat="1" applyFont="1" applyFill="1" applyAlignment="1">
      <alignment wrapText="1"/>
    </xf>
    <xf numFmtId="0" fontId="22" fillId="0" borderId="0" xfId="24" applyFont="1" applyFill="1"/>
    <xf numFmtId="0" fontId="66" fillId="0" borderId="0" xfId="0" applyFont="1" applyFill="1" applyAlignment="1">
      <alignment wrapText="1"/>
    </xf>
    <xf numFmtId="0" fontId="65" fillId="0" borderId="0" xfId="0" applyNumberFormat="1" applyFont="1" applyFill="1" applyAlignment="1">
      <alignment wrapText="1"/>
    </xf>
    <xf numFmtId="167" fontId="20" fillId="0" borderId="75" xfId="1" applyNumberFormat="1" applyFont="1" applyFill="1" applyBorder="1" applyAlignment="1">
      <alignment wrapText="1"/>
    </xf>
    <xf numFmtId="0" fontId="4" fillId="0" borderId="0" xfId="1" applyNumberFormat="1" applyFont="1" applyFill="1" applyAlignment="1">
      <alignment horizontal="center" wrapText="1"/>
    </xf>
    <xf numFmtId="167" fontId="1" fillId="0" borderId="0" xfId="1" applyNumberFormat="1" applyFont="1" applyFill="1" applyBorder="1" applyAlignment="1">
      <alignment wrapText="1"/>
    </xf>
    <xf numFmtId="0" fontId="61" fillId="0" borderId="0" xfId="0" applyFont="1" applyFill="1" applyAlignment="1">
      <alignment wrapText="1"/>
    </xf>
    <xf numFmtId="167" fontId="20" fillId="0" borderId="0" xfId="1" applyNumberFormat="1" applyFont="1" applyFill="1" applyBorder="1" applyAlignment="1">
      <alignment wrapText="1"/>
    </xf>
    <xf numFmtId="167" fontId="1" fillId="0" borderId="0" xfId="0" applyNumberFormat="1" applyFont="1" applyFill="1" applyAlignment="1">
      <alignment wrapText="1"/>
    </xf>
    <xf numFmtId="0" fontId="4" fillId="0" borderId="0" xfId="0" applyNumberFormat="1" applyFont="1" applyFill="1" applyAlignment="1">
      <alignment wrapText="1"/>
    </xf>
    <xf numFmtId="0" fontId="1" fillId="0" borderId="0" xfId="0" applyFont="1" applyFill="1" applyAlignment="1">
      <alignment wrapText="1"/>
    </xf>
    <xf numFmtId="0" fontId="1" fillId="0" borderId="0" xfId="0" applyFont="1" applyFill="1" applyBorder="1" applyAlignment="1">
      <alignment wrapText="1"/>
    </xf>
    <xf numFmtId="0" fontId="6" fillId="0" borderId="0" xfId="0" applyFont="1" applyFill="1" applyAlignment="1">
      <alignment wrapText="1"/>
    </xf>
    <xf numFmtId="0" fontId="4" fillId="0" borderId="0" xfId="0" applyFont="1" applyFill="1" applyAlignment="1">
      <alignment wrapText="1"/>
    </xf>
    <xf numFmtId="166" fontId="0" fillId="0" borderId="0" xfId="0" applyNumberFormat="1" applyFont="1" applyFill="1" applyAlignment="1">
      <alignment wrapText="1"/>
    </xf>
    <xf numFmtId="0" fontId="0" fillId="0" borderId="0" xfId="0" applyFont="1" applyFill="1" applyAlignment="1">
      <alignment wrapText="1"/>
    </xf>
    <xf numFmtId="43" fontId="0" fillId="0" borderId="0" xfId="1" applyFont="1" applyFill="1" applyAlignment="1">
      <alignment wrapText="1"/>
    </xf>
    <xf numFmtId="166" fontId="0" fillId="0" borderId="0" xfId="1" applyNumberFormat="1" applyFont="1" applyFill="1" applyAlignment="1">
      <alignment wrapText="1"/>
    </xf>
    <xf numFmtId="166" fontId="20" fillId="0" borderId="2" xfId="0" applyNumberFormat="1" applyFont="1" applyFill="1" applyBorder="1" applyAlignment="1">
      <alignment wrapText="1"/>
    </xf>
    <xf numFmtId="166" fontId="0" fillId="0" borderId="0" xfId="0" applyNumberFormat="1" applyFill="1" applyAlignment="1">
      <alignment wrapText="1"/>
    </xf>
    <xf numFmtId="166" fontId="1" fillId="0" borderId="0" xfId="0" applyNumberFormat="1" applyFont="1" applyFill="1" applyAlignment="1">
      <alignment wrapText="1"/>
    </xf>
    <xf numFmtId="166" fontId="1" fillId="0" borderId="0" xfId="0" applyNumberFormat="1" applyFont="1" applyFill="1"/>
    <xf numFmtId="0" fontId="1" fillId="0" borderId="0" xfId="0" applyFont="1" applyFill="1"/>
    <xf numFmtId="0" fontId="14" fillId="0" borderId="0" xfId="0" applyFont="1" applyFill="1"/>
    <xf numFmtId="0" fontId="9" fillId="0" borderId="0" xfId="0" applyFont="1" applyFill="1" applyAlignment="1">
      <alignment horizontal="center"/>
    </xf>
    <xf numFmtId="0" fontId="9" fillId="0" borderId="0" xfId="0" applyFont="1" applyFill="1" applyBorder="1" applyAlignment="1">
      <alignment horizontal="center"/>
    </xf>
    <xf numFmtId="41" fontId="8" fillId="0" borderId="0" xfId="2" applyNumberFormat="1" applyFont="1" applyFill="1"/>
    <xf numFmtId="0" fontId="10" fillId="0" borderId="0" xfId="0" applyFont="1" applyFill="1"/>
    <xf numFmtId="0" fontId="9" fillId="0" borderId="0" xfId="0" applyFont="1" applyFill="1"/>
    <xf numFmtId="0" fontId="0" fillId="0" borderId="0" xfId="0" applyFill="1" applyAlignment="1">
      <alignment horizontal="right"/>
    </xf>
    <xf numFmtId="0" fontId="27" fillId="0" borderId="0" xfId="0" applyFont="1" applyFill="1"/>
    <xf numFmtId="167" fontId="0" fillId="0" borderId="0" xfId="0" applyNumberFormat="1" applyFont="1" applyFill="1"/>
    <xf numFmtId="0" fontId="22" fillId="0" borderId="0" xfId="0" applyFont="1" applyFill="1" applyAlignment="1">
      <alignment horizontal="left"/>
    </xf>
    <xf numFmtId="167" fontId="0" fillId="0" borderId="0" xfId="1" applyNumberFormat="1" applyFont="1" applyFill="1" applyAlignment="1">
      <alignment horizontal="center"/>
    </xf>
    <xf numFmtId="43" fontId="19" fillId="0" borderId="0" xfId="1" applyFont="1" applyFill="1" applyAlignment="1">
      <alignment horizontal="center"/>
    </xf>
    <xf numFmtId="166" fontId="1" fillId="0" borderId="0" xfId="2" applyNumberFormat="1" applyFont="1" applyFill="1"/>
    <xf numFmtId="0" fontId="100" fillId="0" borderId="0" xfId="0" applyFont="1" applyFill="1"/>
    <xf numFmtId="0" fontId="22" fillId="0" borderId="0" xfId="0" applyFont="1" applyFill="1" applyAlignment="1">
      <alignment horizontal="center"/>
    </xf>
    <xf numFmtId="0" fontId="11" fillId="0" borderId="0" xfId="0" applyFont="1" applyFill="1" applyAlignment="1">
      <alignment horizontal="center"/>
    </xf>
    <xf numFmtId="0" fontId="27" fillId="0" borderId="0" xfId="0" applyFont="1" applyFill="1" applyAlignment="1">
      <alignment horizontal="left"/>
    </xf>
    <xf numFmtId="166" fontId="1" fillId="0" borderId="0" xfId="2" applyNumberFormat="1" applyFont="1" applyFill="1" applyAlignment="1">
      <alignment horizontal="right"/>
    </xf>
    <xf numFmtId="41" fontId="0" fillId="0" borderId="0" xfId="0" applyNumberFormat="1" applyFill="1"/>
    <xf numFmtId="167" fontId="0" fillId="0" borderId="0" xfId="1" applyNumberFormat="1" applyFont="1" applyFill="1"/>
    <xf numFmtId="43" fontId="19" fillId="0" borderId="0" xfId="1" applyFont="1" applyFill="1"/>
    <xf numFmtId="0" fontId="9" fillId="0" borderId="0" xfId="0" applyFont="1" applyFill="1" applyAlignment="1">
      <alignment horizontal="left"/>
    </xf>
    <xf numFmtId="167" fontId="20" fillId="0" borderId="2" xfId="1" applyNumberFormat="1" applyFont="1" applyFill="1" applyBorder="1"/>
    <xf numFmtId="0" fontId="11" fillId="0" borderId="0" xfId="0" applyFont="1" applyFill="1" applyAlignment="1">
      <alignment horizontal="left"/>
    </xf>
    <xf numFmtId="0" fontId="12" fillId="0" borderId="0" xfId="0" applyFont="1" applyFill="1" applyAlignment="1">
      <alignment horizontal="center"/>
    </xf>
    <xf numFmtId="166" fontId="8" fillId="0" borderId="0" xfId="2" applyNumberFormat="1" applyFont="1" applyFill="1"/>
    <xf numFmtId="43" fontId="1" fillId="0" borderId="0" xfId="2" applyFont="1" applyFill="1"/>
    <xf numFmtId="166" fontId="11" fillId="0" borderId="0" xfId="0" applyNumberFormat="1" applyFont="1" applyFill="1"/>
    <xf numFmtId="166" fontId="91" fillId="0" borderId="0" xfId="0" applyNumberFormat="1" applyFont="1" applyFill="1"/>
    <xf numFmtId="3" fontId="91" fillId="0" borderId="0" xfId="42" applyNumberFormat="1" applyFont="1" applyFill="1"/>
    <xf numFmtId="3" fontId="91" fillId="0" borderId="0" xfId="42" applyNumberFormat="1" applyFont="1" applyFill="1" applyAlignment="1"/>
    <xf numFmtId="0" fontId="64" fillId="0" borderId="0" xfId="0" applyFont="1" applyFill="1"/>
    <xf numFmtId="0" fontId="62" fillId="0" borderId="0" xfId="0" applyFont="1" applyFill="1" applyAlignment="1">
      <alignment horizontal="center"/>
    </xf>
    <xf numFmtId="38" fontId="23" fillId="0" borderId="0" xfId="0" applyNumberFormat="1" applyFont="1" applyFill="1" applyAlignment="1">
      <alignment horizontal="center"/>
    </xf>
    <xf numFmtId="0" fontId="27" fillId="0" borderId="0" xfId="0" applyFont="1" applyFill="1" applyAlignment="1">
      <alignment wrapText="1"/>
    </xf>
    <xf numFmtId="166" fontId="84" fillId="0" borderId="0" xfId="2" applyNumberFormat="1" applyFont="1" applyFill="1"/>
    <xf numFmtId="0" fontId="23" fillId="0" borderId="0" xfId="0" applyFont="1" applyFill="1" applyAlignment="1">
      <alignment wrapText="1"/>
    </xf>
    <xf numFmtId="166" fontId="85" fillId="0" borderId="1" xfId="2" applyNumberFormat="1" applyFont="1" applyFill="1" applyBorder="1"/>
    <xf numFmtId="0" fontId="63" fillId="0" borderId="0" xfId="0" applyFont="1" applyFill="1" applyAlignment="1">
      <alignment wrapText="1"/>
    </xf>
    <xf numFmtId="0" fontId="22" fillId="0" borderId="0" xfId="0" applyFont="1" applyFill="1" applyAlignment="1">
      <alignment horizontal="left" wrapText="1"/>
    </xf>
    <xf numFmtId="0" fontId="23" fillId="0" borderId="0" xfId="0" applyFont="1" applyFill="1" applyAlignment="1">
      <alignment horizontal="left" wrapText="1"/>
    </xf>
    <xf numFmtId="166" fontId="85" fillId="0" borderId="9" xfId="2" applyNumberFormat="1" applyFont="1" applyFill="1" applyBorder="1"/>
    <xf numFmtId="166" fontId="85" fillId="0" borderId="2" xfId="2" applyNumberFormat="1" applyFont="1" applyFill="1" applyBorder="1"/>
    <xf numFmtId="0" fontId="22" fillId="0" borderId="0" xfId="0" applyFont="1" applyFill="1" applyAlignment="1"/>
    <xf numFmtId="166" fontId="85" fillId="0" borderId="0" xfId="2" applyNumberFormat="1" applyFont="1" applyFill="1"/>
    <xf numFmtId="166" fontId="85" fillId="0" borderId="3" xfId="2" applyNumberFormat="1" applyFont="1" applyFill="1" applyBorder="1"/>
    <xf numFmtId="0" fontId="23" fillId="0" borderId="0" xfId="0" applyFont="1" applyFill="1" applyAlignment="1">
      <alignment vertical="center" wrapText="1"/>
    </xf>
    <xf numFmtId="3" fontId="23" fillId="0" borderId="0" xfId="42" applyNumberFormat="1" applyFont="1" applyFill="1" applyAlignment="1"/>
    <xf numFmtId="0" fontId="50" fillId="0" borderId="0" xfId="0" applyFont="1" applyFill="1" applyAlignment="1">
      <alignment horizontal="right"/>
    </xf>
    <xf numFmtId="4" fontId="23" fillId="0" borderId="0" xfId="42" applyNumberFormat="1" applyFont="1" applyFill="1"/>
    <xf numFmtId="4" fontId="22" fillId="0" borderId="0" xfId="42" applyNumberFormat="1" applyFont="1" applyFill="1" applyAlignment="1">
      <alignment horizontal="left"/>
    </xf>
    <xf numFmtId="0" fontId="50" fillId="0" borderId="10" xfId="0" applyFont="1" applyFill="1" applyBorder="1" applyAlignment="1">
      <alignment horizontal="center" vertical="center"/>
    </xf>
    <xf numFmtId="0" fontId="56" fillId="0" borderId="13" xfId="0" applyFont="1" applyFill="1" applyBorder="1"/>
    <xf numFmtId="0" fontId="50" fillId="0" borderId="8" xfId="0" applyFont="1" applyFill="1" applyBorder="1" applyAlignment="1">
      <alignment horizontal="center"/>
    </xf>
    <xf numFmtId="166" fontId="56" fillId="0" borderId="10" xfId="1" applyNumberFormat="1" applyFont="1" applyFill="1" applyBorder="1"/>
    <xf numFmtId="1" fontId="20" fillId="0" borderId="10" xfId="0" applyNumberFormat="1" applyFont="1" applyFill="1" applyBorder="1" applyAlignment="1">
      <alignment horizontal="center"/>
    </xf>
    <xf numFmtId="0" fontId="0" fillId="0" borderId="0" xfId="0" applyFont="1" applyFill="1" applyBorder="1"/>
    <xf numFmtId="4" fontId="23" fillId="0" borderId="0" xfId="42" applyNumberFormat="1" applyFont="1" applyFill="1" applyAlignment="1">
      <alignment wrapText="1"/>
    </xf>
    <xf numFmtId="4" fontId="43" fillId="0" borderId="0" xfId="42" applyNumberFormat="1" applyFont="1" applyFill="1" applyAlignment="1"/>
    <xf numFmtId="168" fontId="56" fillId="0" borderId="0" xfId="0" applyNumberFormat="1" applyFont="1" applyFill="1" applyAlignment="1"/>
    <xf numFmtId="43" fontId="56" fillId="0" borderId="0" xfId="1" applyFont="1" applyFill="1" applyAlignment="1"/>
    <xf numFmtId="43" fontId="56" fillId="0" borderId="0" xfId="1" applyFont="1" applyFill="1" applyBorder="1" applyAlignment="1"/>
    <xf numFmtId="0" fontId="56" fillId="0" borderId="0" xfId="0" applyFont="1" applyFill="1" applyBorder="1" applyAlignment="1"/>
    <xf numFmtId="43" fontId="50" fillId="0" borderId="2" xfId="1" applyFont="1" applyFill="1" applyBorder="1" applyAlignment="1"/>
    <xf numFmtId="4" fontId="25" fillId="0" borderId="0" xfId="42" applyNumberFormat="1" applyFont="1" applyFill="1" applyAlignment="1"/>
    <xf numFmtId="166" fontId="0" fillId="0" borderId="10" xfId="1" applyNumberFormat="1" applyFont="1" applyFill="1" applyBorder="1" applyAlignment="1">
      <alignment horizontal="left" wrapText="1"/>
    </xf>
    <xf numFmtId="0" fontId="56" fillId="0" borderId="10" xfId="0" applyFont="1" applyFill="1" applyBorder="1" applyAlignment="1">
      <alignment vertical="top" wrapText="1"/>
    </xf>
    <xf numFmtId="49" fontId="50" fillId="0" borderId="10" xfId="0" applyNumberFormat="1" applyFont="1" applyFill="1" applyBorder="1" applyAlignment="1">
      <alignment horizontal="center" vertical="top" wrapText="1"/>
    </xf>
    <xf numFmtId="166" fontId="0" fillId="0" borderId="10" xfId="1" applyNumberFormat="1" applyFont="1" applyFill="1" applyBorder="1" applyAlignment="1">
      <alignment horizontal="center" vertical="top" wrapText="1"/>
    </xf>
    <xf numFmtId="166" fontId="0" fillId="0" borderId="10" xfId="1"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horizontal="center" vertical="top"/>
    </xf>
    <xf numFmtId="0" fontId="0" fillId="0" borderId="0" xfId="0" applyFill="1" applyAlignment="1">
      <alignment vertical="top"/>
    </xf>
    <xf numFmtId="0" fontId="75" fillId="0" borderId="0" xfId="0" applyFont="1" applyFill="1" applyAlignment="1">
      <alignment horizontal="center" vertical="top"/>
    </xf>
    <xf numFmtId="166" fontId="0" fillId="0" borderId="10" xfId="1" applyNumberFormat="1" applyFont="1" applyFill="1" applyBorder="1" applyAlignment="1">
      <alignment horizontal="right" wrapText="1"/>
    </xf>
    <xf numFmtId="49" fontId="50" fillId="0" borderId="10" xfId="0" applyNumberFormat="1" applyFont="1" applyFill="1" applyBorder="1" applyAlignment="1">
      <alignment horizontal="left" vertical="top" wrapText="1"/>
    </xf>
    <xf numFmtId="0" fontId="0" fillId="0" borderId="0" xfId="0" applyFill="1" applyAlignment="1">
      <alignment horizontal="left" vertical="top"/>
    </xf>
    <xf numFmtId="0" fontId="69" fillId="0" borderId="16" xfId="0" applyFont="1" applyFill="1" applyBorder="1" applyAlignment="1">
      <alignment wrapText="1"/>
    </xf>
    <xf numFmtId="0" fontId="56" fillId="0" borderId="16" xfId="0" applyFont="1" applyFill="1" applyBorder="1" applyAlignment="1">
      <alignment wrapText="1"/>
    </xf>
    <xf numFmtId="0" fontId="0" fillId="0" borderId="11" xfId="0" applyFont="1" applyFill="1" applyBorder="1" applyAlignment="1">
      <alignment wrapText="1"/>
    </xf>
    <xf numFmtId="49" fontId="69" fillId="0" borderId="10" xfId="0" applyNumberFormat="1" applyFont="1" applyFill="1" applyBorder="1" applyAlignment="1">
      <alignment horizontal="center" vertical="center" wrapText="1"/>
    </xf>
    <xf numFmtId="166" fontId="0" fillId="0" borderId="10" xfId="1" applyNumberFormat="1" applyFont="1" applyFill="1" applyBorder="1" applyAlignment="1">
      <alignment horizontal="center" vertical="center" wrapText="1"/>
    </xf>
    <xf numFmtId="0" fontId="2" fillId="0" borderId="0" xfId="0" applyFont="1" applyFill="1" applyAlignment="1">
      <alignment vertical="center" wrapText="1"/>
    </xf>
    <xf numFmtId="0" fontId="0" fillId="0" borderId="0" xfId="0" applyFill="1" applyAlignment="1">
      <alignment vertical="center"/>
    </xf>
    <xf numFmtId="166" fontId="20" fillId="0" borderId="10" xfId="1" applyNumberFormat="1" applyFont="1" applyFill="1" applyBorder="1" applyAlignment="1">
      <alignment horizontal="center" vertical="center" wrapText="1"/>
    </xf>
    <xf numFmtId="0" fontId="50" fillId="0" borderId="10" xfId="0" applyFont="1" applyFill="1" applyBorder="1" applyAlignment="1">
      <alignment vertical="top" wrapText="1"/>
    </xf>
    <xf numFmtId="166" fontId="0" fillId="0" borderId="11" xfId="1" applyNumberFormat="1" applyFont="1" applyFill="1" applyBorder="1" applyAlignment="1">
      <alignment horizontal="center" wrapText="1"/>
    </xf>
    <xf numFmtId="1" fontId="56" fillId="0" borderId="10" xfId="0" applyNumberFormat="1" applyFont="1" applyFill="1" applyBorder="1" applyAlignment="1">
      <alignment vertical="center" wrapText="1"/>
    </xf>
    <xf numFmtId="166" fontId="20" fillId="0" borderId="8" xfId="1" applyNumberFormat="1" applyFont="1" applyFill="1" applyBorder="1" applyAlignment="1">
      <alignment horizontal="center" wrapText="1"/>
    </xf>
    <xf numFmtId="0" fontId="2" fillId="0" borderId="11" xfId="0" applyFont="1" applyFill="1" applyBorder="1" applyAlignment="1">
      <alignment wrapText="1"/>
    </xf>
    <xf numFmtId="166" fontId="0" fillId="0" borderId="0" xfId="1" applyNumberFormat="1" applyFont="1" applyFill="1" applyBorder="1" applyAlignment="1">
      <alignment horizontal="center" wrapText="1"/>
    </xf>
    <xf numFmtId="0" fontId="2" fillId="0" borderId="0" xfId="0" applyFont="1" applyFill="1" applyBorder="1" applyAlignment="1">
      <alignment wrapText="1"/>
    </xf>
    <xf numFmtId="49" fontId="2" fillId="0" borderId="0" xfId="0" applyNumberFormat="1" applyFont="1" applyFill="1" applyBorder="1" applyAlignment="1">
      <alignment vertical="center" wrapText="1"/>
    </xf>
    <xf numFmtId="166" fontId="0" fillId="0" borderId="0" xfId="1" applyNumberFormat="1" applyFont="1" applyFill="1" applyBorder="1" applyAlignment="1">
      <alignment horizontal="left" vertical="top" wrapText="1"/>
    </xf>
    <xf numFmtId="166" fontId="20" fillId="0" borderId="0" xfId="1" applyNumberFormat="1" applyFont="1" applyFill="1" applyBorder="1" applyAlignment="1">
      <alignment horizontal="center" wrapText="1"/>
    </xf>
    <xf numFmtId="166" fontId="0" fillId="0" borderId="0" xfId="1" applyNumberFormat="1" applyFont="1" applyFill="1" applyBorder="1" applyAlignment="1">
      <alignment horizontal="center" vertical="center" wrapText="1"/>
    </xf>
    <xf numFmtId="166" fontId="20" fillId="0" borderId="0" xfId="1" applyNumberFormat="1" applyFont="1" applyFill="1" applyBorder="1" applyAlignment="1">
      <alignment horizontal="center" vertical="center" wrapText="1"/>
    </xf>
    <xf numFmtId="166" fontId="0" fillId="0" borderId="0" xfId="1" applyNumberFormat="1" applyFont="1" applyFill="1" applyBorder="1" applyAlignment="1">
      <alignment horizontal="left" wrapText="1"/>
    </xf>
    <xf numFmtId="0" fontId="0" fillId="0" borderId="0" xfId="0" applyFill="1" applyBorder="1" applyAlignment="1">
      <alignment horizontal="left" vertical="top"/>
    </xf>
    <xf numFmtId="166" fontId="0" fillId="0" borderId="0" xfId="1" applyNumberFormat="1" applyFont="1" applyFill="1" applyBorder="1" applyAlignment="1">
      <alignment horizontal="center" vertical="top" wrapText="1"/>
    </xf>
    <xf numFmtId="0" fontId="50" fillId="0" borderId="4" xfId="0" applyFont="1" applyFill="1" applyBorder="1" applyAlignment="1">
      <alignment horizontal="center" vertical="center" wrapText="1"/>
    </xf>
    <xf numFmtId="167" fontId="5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top" wrapText="1"/>
    </xf>
    <xf numFmtId="0" fontId="0" fillId="0" borderId="9" xfId="0" applyFill="1" applyBorder="1" applyAlignment="1">
      <alignment vertical="top"/>
    </xf>
    <xf numFmtId="0" fontId="66" fillId="0" borderId="16" xfId="0" applyFont="1" applyFill="1" applyBorder="1" applyAlignment="1">
      <alignment horizontal="center" vertical="center" wrapText="1"/>
    </xf>
    <xf numFmtId="0" fontId="72" fillId="0" borderId="0" xfId="0" applyFont="1" applyFill="1" applyAlignment="1">
      <alignment vertical="center" wrapText="1"/>
    </xf>
    <xf numFmtId="0" fontId="66" fillId="0" borderId="8" xfId="0" applyFont="1" applyFill="1" applyBorder="1" applyAlignment="1">
      <alignment horizontal="center" vertical="center" wrapText="1"/>
    </xf>
    <xf numFmtId="167" fontId="20" fillId="0" borderId="0" xfId="0" applyNumberFormat="1" applyFont="1" applyFill="1" applyBorder="1" applyAlignment="1">
      <alignment wrapText="1"/>
    </xf>
    <xf numFmtId="167" fontId="0" fillId="0" borderId="10" xfId="0" applyNumberFormat="1" applyFont="1" applyFill="1" applyBorder="1" applyAlignment="1">
      <alignment vertical="center" wrapText="1"/>
    </xf>
    <xf numFmtId="167" fontId="0" fillId="0" borderId="10" xfId="0" applyNumberFormat="1" applyFill="1" applyBorder="1" applyAlignment="1">
      <alignment vertical="center" wrapText="1"/>
    </xf>
    <xf numFmtId="0" fontId="56" fillId="0" borderId="10" xfId="0" applyFont="1" applyFill="1" applyBorder="1" applyAlignment="1">
      <alignment vertical="center"/>
    </xf>
    <xf numFmtId="0" fontId="56" fillId="0" borderId="11" xfId="0" applyFont="1" applyFill="1" applyBorder="1" applyAlignment="1">
      <alignment horizontal="left" vertical="top" wrapText="1"/>
    </xf>
    <xf numFmtId="49" fontId="50" fillId="0" borderId="11" xfId="0" applyNumberFormat="1" applyFont="1" applyFill="1" applyBorder="1" applyAlignment="1">
      <alignment horizontal="center" vertical="top" wrapText="1"/>
    </xf>
    <xf numFmtId="167" fontId="0" fillId="0" borderId="11" xfId="0" applyNumberFormat="1" applyFont="1" applyFill="1" applyBorder="1" applyAlignment="1">
      <alignment vertical="top" wrapText="1"/>
    </xf>
    <xf numFmtId="166" fontId="0" fillId="0" borderId="11" xfId="1" applyNumberFormat="1" applyFont="1" applyFill="1" applyBorder="1" applyAlignment="1">
      <alignment horizontal="center" vertical="top" wrapText="1"/>
    </xf>
    <xf numFmtId="0" fontId="56" fillId="0" borderId="11" xfId="0" applyFont="1" applyFill="1" applyBorder="1" applyAlignment="1">
      <alignment vertical="top" wrapText="1"/>
    </xf>
    <xf numFmtId="0" fontId="0" fillId="0" borderId="13" xfId="0" applyFill="1" applyBorder="1" applyAlignment="1">
      <alignment vertical="top"/>
    </xf>
    <xf numFmtId="167" fontId="20" fillId="0" borderId="4" xfId="0" applyNumberFormat="1" applyFont="1" applyFill="1" applyBorder="1" applyAlignment="1">
      <alignment wrapText="1"/>
    </xf>
    <xf numFmtId="167" fontId="0" fillId="0" borderId="10" xfId="0" applyNumberFormat="1" applyFont="1" applyFill="1" applyBorder="1" applyAlignment="1">
      <alignment vertical="top" wrapText="1"/>
    </xf>
    <xf numFmtId="0" fontId="56" fillId="0" borderId="10" xfId="0" applyFont="1" applyFill="1" applyBorder="1" applyAlignment="1">
      <alignment vertical="top"/>
    </xf>
    <xf numFmtId="0" fontId="50" fillId="0" borderId="16"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11" xfId="0" applyFont="1" applyFill="1" applyBorder="1" applyAlignment="1">
      <alignment wrapText="1"/>
    </xf>
    <xf numFmtId="166" fontId="20" fillId="0" borderId="11" xfId="1" applyNumberFormat="1" applyFont="1" applyFill="1" applyBorder="1" applyAlignment="1">
      <alignment horizontal="center" wrapText="1"/>
    </xf>
    <xf numFmtId="0" fontId="74" fillId="2" borderId="54" xfId="0" applyFont="1" applyFill="1" applyBorder="1" applyAlignment="1">
      <alignment horizontal="center" wrapText="1"/>
    </xf>
    <xf numFmtId="0" fontId="74" fillId="2" borderId="58" xfId="0" applyFont="1" applyFill="1" applyBorder="1" applyAlignment="1">
      <alignment horizontal="center" vertical="center" wrapText="1"/>
    </xf>
    <xf numFmtId="166" fontId="20" fillId="0" borderId="76" xfId="1"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99" fillId="0" borderId="0" xfId="0" applyFont="1" applyFill="1" applyAlignment="1"/>
    <xf numFmtId="0" fontId="99" fillId="0" borderId="0" xfId="0" applyNumberFormat="1" applyFont="1" applyFill="1" applyAlignment="1">
      <alignment horizontal="left"/>
    </xf>
    <xf numFmtId="0" fontId="99" fillId="0" borderId="0" xfId="0" applyFont="1" applyFill="1" applyAlignment="1">
      <alignment horizontal="left"/>
    </xf>
    <xf numFmtId="0" fontId="104" fillId="0" borderId="0" xfId="0" applyFont="1" applyFill="1" applyAlignment="1">
      <alignment horizontal="left"/>
    </xf>
    <xf numFmtId="0" fontId="99" fillId="0" borderId="0" xfId="0" applyFont="1" applyFill="1"/>
    <xf numFmtId="0" fontId="74" fillId="2" borderId="67"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6" xfId="0" applyFont="1" applyFill="1" applyBorder="1" applyAlignment="1">
      <alignment horizontal="center" vertical="center" wrapText="1"/>
    </xf>
    <xf numFmtId="3" fontId="43" fillId="0" borderId="41" xfId="0" applyNumberFormat="1" applyFont="1" applyFill="1" applyBorder="1" applyAlignment="1">
      <alignment vertical="center" wrapText="1"/>
    </xf>
    <xf numFmtId="0" fontId="43" fillId="0" borderId="16" xfId="0" applyFont="1" applyFill="1" applyBorder="1" applyAlignment="1">
      <alignment vertical="center" wrapText="1"/>
    </xf>
    <xf numFmtId="0" fontId="43" fillId="0" borderId="15" xfId="0" applyFont="1" applyFill="1" applyBorder="1" applyAlignment="1">
      <alignment vertical="center" wrapText="1"/>
    </xf>
    <xf numFmtId="43" fontId="43" fillId="0" borderId="15" xfId="1" applyFont="1" applyFill="1" applyBorder="1" applyAlignment="1">
      <alignment vertical="center" wrapText="1"/>
    </xf>
    <xf numFmtId="43" fontId="43" fillId="0" borderId="5" xfId="1" applyFont="1" applyFill="1" applyBorder="1" applyAlignment="1">
      <alignment vertical="center" wrapText="1"/>
    </xf>
    <xf numFmtId="0" fontId="43" fillId="0" borderId="5" xfId="0" applyFont="1" applyFill="1" applyBorder="1" applyAlignment="1">
      <alignment vertical="center" wrapText="1"/>
    </xf>
    <xf numFmtId="0" fontId="43" fillId="0" borderId="5" xfId="1" applyNumberFormat="1" applyFont="1" applyFill="1" applyBorder="1" applyAlignment="1">
      <alignment horizontal="center" vertical="center" wrapText="1"/>
    </xf>
    <xf numFmtId="166" fontId="43" fillId="0" borderId="5" xfId="1" applyNumberFormat="1" applyFont="1" applyFill="1" applyBorder="1" applyAlignment="1">
      <alignment vertical="center" wrapText="1"/>
    </xf>
    <xf numFmtId="0" fontId="43" fillId="0" borderId="11" xfId="0" applyFont="1" applyFill="1" applyBorder="1" applyAlignment="1">
      <alignment horizontal="center" vertical="center" wrapText="1"/>
    </xf>
    <xf numFmtId="0" fontId="43" fillId="0" borderId="0" xfId="0" applyFont="1" applyFill="1" applyBorder="1" applyAlignment="1">
      <alignment horizontal="center" vertical="center" wrapText="1"/>
    </xf>
    <xf numFmtId="3" fontId="43" fillId="0" borderId="11" xfId="0" applyNumberFormat="1" applyFont="1" applyFill="1" applyBorder="1" applyAlignment="1">
      <alignment vertical="center" wrapText="1"/>
    </xf>
    <xf numFmtId="0" fontId="43" fillId="0" borderId="11" xfId="0" applyFont="1" applyFill="1" applyBorder="1" applyAlignment="1">
      <alignment vertical="center" wrapText="1"/>
    </xf>
    <xf numFmtId="43" fontId="43" fillId="0" borderId="11" xfId="1" applyFont="1" applyFill="1" applyBorder="1" applyAlignment="1">
      <alignment vertical="center" wrapText="1"/>
    </xf>
    <xf numFmtId="0" fontId="43" fillId="0" borderId="10" xfId="0" applyFont="1" applyFill="1" applyBorder="1" applyAlignment="1">
      <alignment vertical="center" wrapText="1"/>
    </xf>
    <xf numFmtId="43" fontId="43" fillId="0" borderId="6" xfId="1" applyFont="1" applyFill="1" applyBorder="1" applyAlignment="1">
      <alignment vertical="center" wrapText="1"/>
    </xf>
    <xf numFmtId="0" fontId="43" fillId="0" borderId="6" xfId="0" applyFont="1" applyFill="1" applyBorder="1" applyAlignment="1">
      <alignment vertical="center"/>
    </xf>
    <xf numFmtId="43" fontId="43" fillId="0" borderId="6" xfId="1" applyFont="1" applyFill="1" applyBorder="1" applyAlignment="1">
      <alignment vertical="center"/>
    </xf>
    <xf numFmtId="43" fontId="43" fillId="0" borderId="0" xfId="1" applyFont="1" applyFill="1" applyBorder="1" applyAlignment="1">
      <alignment vertical="center"/>
    </xf>
    <xf numFmtId="0" fontId="43" fillId="0" borderId="10" xfId="1" applyNumberFormat="1" applyFont="1" applyFill="1" applyBorder="1" applyAlignment="1">
      <alignment horizontal="center" vertical="center" wrapText="1"/>
    </xf>
    <xf numFmtId="166" fontId="43" fillId="0" borderId="10" xfId="1" applyNumberFormat="1" applyFont="1" applyFill="1" applyBorder="1" applyAlignment="1">
      <alignment vertical="center" wrapText="1"/>
    </xf>
    <xf numFmtId="43" fontId="43" fillId="0" borderId="10" xfId="1" applyFont="1" applyFill="1" applyBorder="1" applyAlignment="1">
      <alignment vertical="center" wrapText="1"/>
    </xf>
    <xf numFmtId="0" fontId="43" fillId="0" borderId="10" xfId="0" applyFont="1" applyFill="1" applyBorder="1" applyAlignment="1">
      <alignment vertical="center"/>
    </xf>
    <xf numFmtId="43" fontId="43" fillId="0" borderId="10" xfId="1" applyFont="1" applyFill="1" applyBorder="1" applyAlignment="1">
      <alignment vertical="center"/>
    </xf>
    <xf numFmtId="43" fontId="43" fillId="0" borderId="11" xfId="1" applyFont="1" applyFill="1" applyBorder="1"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6" xfId="1" applyNumberFormat="1" applyFont="1" applyFill="1" applyBorder="1" applyAlignment="1">
      <alignment horizontal="center" vertical="center" wrapText="1"/>
    </xf>
    <xf numFmtId="166" fontId="43" fillId="0" borderId="6" xfId="1" applyNumberFormat="1" applyFont="1" applyFill="1" applyBorder="1" applyAlignment="1">
      <alignment vertical="center" wrapText="1"/>
    </xf>
    <xf numFmtId="0" fontId="25" fillId="0" borderId="2" xfId="0" applyFont="1" applyFill="1" applyBorder="1" applyAlignment="1">
      <alignment horizontal="center" wrapText="1"/>
    </xf>
    <xf numFmtId="0" fontId="43" fillId="0" borderId="68" xfId="0" applyNumberFormat="1" applyFont="1" applyFill="1" applyBorder="1" applyAlignment="1">
      <alignment horizontal="center" wrapText="1"/>
    </xf>
    <xf numFmtId="3" fontId="43" fillId="0" borderId="68" xfId="0" applyNumberFormat="1" applyFont="1" applyFill="1" applyBorder="1" applyAlignment="1">
      <alignment wrapText="1"/>
    </xf>
    <xf numFmtId="0" fontId="43" fillId="0" borderId="68" xfId="0" applyFont="1" applyFill="1" applyBorder="1" applyAlignment="1">
      <alignment wrapText="1"/>
    </xf>
    <xf numFmtId="43" fontId="43" fillId="0" borderId="68" xfId="1" applyFont="1" applyFill="1" applyBorder="1" applyAlignment="1">
      <alignment wrapText="1"/>
    </xf>
    <xf numFmtId="0" fontId="43" fillId="0" borderId="14" xfId="0" applyFont="1" applyFill="1" applyBorder="1" applyAlignment="1">
      <alignment wrapText="1"/>
    </xf>
    <xf numFmtId="43" fontId="43" fillId="0" borderId="14" xfId="1" applyFont="1" applyFill="1" applyBorder="1" applyAlignment="1">
      <alignment wrapText="1"/>
    </xf>
    <xf numFmtId="0" fontId="43" fillId="0" borderId="14" xfId="1" applyNumberFormat="1" applyFont="1" applyFill="1" applyBorder="1" applyAlignment="1">
      <alignment horizontal="center" vertical="center" wrapText="1"/>
    </xf>
    <xf numFmtId="166" fontId="43" fillId="0" borderId="14" xfId="1" applyNumberFormat="1" applyFont="1" applyFill="1" applyBorder="1" applyAlignment="1">
      <alignment vertical="center" wrapText="1"/>
    </xf>
    <xf numFmtId="0" fontId="25" fillId="0" borderId="0" xfId="0" applyFont="1" applyFill="1" applyBorder="1" applyAlignment="1"/>
    <xf numFmtId="0" fontId="25" fillId="0" borderId="0" xfId="0" applyFont="1" applyFill="1" applyBorder="1" applyAlignment="1">
      <alignment horizontal="left"/>
    </xf>
    <xf numFmtId="0" fontId="25" fillId="0" borderId="0" xfId="0" applyFont="1" applyFill="1" applyBorder="1"/>
    <xf numFmtId="0"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justify" vertical="top" wrapText="1"/>
    </xf>
    <xf numFmtId="0" fontId="99" fillId="0" borderId="0" xfId="0" applyFont="1" applyFill="1" applyBorder="1" applyAlignment="1">
      <alignment horizontal="left" vertical="top" wrapText="1"/>
    </xf>
    <xf numFmtId="0" fontId="25" fillId="0" borderId="0" xfId="0" applyFont="1" applyFill="1" applyAlignment="1">
      <alignment horizontal="right"/>
    </xf>
    <xf numFmtId="0" fontId="25" fillId="0" borderId="0" xfId="0" applyFont="1" applyFill="1" applyAlignment="1">
      <alignment wrapText="1"/>
    </xf>
    <xf numFmtId="0" fontId="3" fillId="0" borderId="10" xfId="0" applyFont="1" applyFill="1" applyBorder="1" applyAlignment="1">
      <alignment horizontal="center" vertical="center" wrapText="1"/>
    </xf>
    <xf numFmtId="0" fontId="25" fillId="0" borderId="0" xfId="1" applyNumberFormat="1" applyFont="1" applyFill="1" applyAlignment="1"/>
    <xf numFmtId="3" fontId="43" fillId="0" borderId="11" xfId="1" applyNumberFormat="1" applyFont="1" applyFill="1" applyBorder="1" applyAlignment="1">
      <alignment horizontal="right"/>
    </xf>
    <xf numFmtId="166" fontId="20" fillId="0" borderId="8" xfId="1" applyNumberFormat="1" applyFont="1" applyFill="1" applyBorder="1" applyAlignment="1">
      <alignment horizontal="left" vertical="top" wrapText="1"/>
    </xf>
    <xf numFmtId="166" fontId="0" fillId="0" borderId="10" xfId="1" applyNumberFormat="1" applyFont="1" applyFill="1" applyBorder="1" applyAlignment="1">
      <alignment horizontal="left" vertical="center" wrapText="1"/>
    </xf>
    <xf numFmtId="0" fontId="76" fillId="0" borderId="0" xfId="0" applyFont="1" applyFill="1" applyAlignment="1">
      <alignment horizontal="left"/>
    </xf>
    <xf numFmtId="0" fontId="0" fillId="0" borderId="0" xfId="0" applyFill="1" applyAlignment="1">
      <alignment horizontal="left"/>
    </xf>
    <xf numFmtId="0" fontId="4" fillId="0" borderId="0" xfId="0" applyFont="1" applyFill="1" applyBorder="1" applyAlignment="1">
      <alignment horizontal="left" wrapText="1"/>
    </xf>
    <xf numFmtId="0" fontId="50" fillId="0" borderId="8"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166" fontId="20" fillId="0" borderId="10" xfId="1" applyNumberFormat="1" applyFont="1" applyFill="1" applyBorder="1" applyAlignment="1">
      <alignment horizontal="left" wrapText="1"/>
    </xf>
    <xf numFmtId="166" fontId="20" fillId="0" borderId="10" xfId="1" applyNumberFormat="1" applyFont="1" applyFill="1" applyBorder="1" applyAlignment="1">
      <alignment horizontal="left" vertical="center" wrapText="1"/>
    </xf>
    <xf numFmtId="166" fontId="20" fillId="0" borderId="8" xfId="1" applyNumberFormat="1" applyFont="1" applyFill="1" applyBorder="1" applyAlignment="1">
      <alignment horizontal="left" wrapText="1"/>
    </xf>
    <xf numFmtId="166" fontId="20" fillId="0" borderId="51" xfId="1" applyNumberFormat="1" applyFont="1" applyFill="1" applyBorder="1" applyAlignment="1">
      <alignment horizontal="left" wrapText="1"/>
    </xf>
    <xf numFmtId="166" fontId="20" fillId="0" borderId="76" xfId="1" applyNumberFormat="1" applyFont="1" applyFill="1" applyBorder="1" applyAlignment="1">
      <alignment horizontal="left" wrapText="1"/>
    </xf>
    <xf numFmtId="166" fontId="20" fillId="0" borderId="0" xfId="1" applyNumberFormat="1" applyFont="1" applyFill="1" applyBorder="1" applyAlignment="1">
      <alignment horizontal="left" wrapText="1"/>
    </xf>
    <xf numFmtId="0" fontId="2" fillId="0" borderId="0" xfId="0" applyFont="1" applyFill="1" applyAlignment="1">
      <alignment horizontal="left" wrapText="1"/>
    </xf>
    <xf numFmtId="0" fontId="56" fillId="0" borderId="0" xfId="0" applyFont="1" applyFill="1" applyAlignment="1">
      <alignment horizontal="left"/>
    </xf>
    <xf numFmtId="0" fontId="20" fillId="0" borderId="9" xfId="0" applyFont="1" applyFill="1" applyBorder="1" applyAlignment="1">
      <alignment horizontal="center"/>
    </xf>
    <xf numFmtId="0" fontId="2" fillId="0" borderId="11" xfId="0" applyFont="1" applyFill="1" applyBorder="1" applyAlignment="1">
      <alignment vertical="top" wrapText="1"/>
    </xf>
    <xf numFmtId="0" fontId="20" fillId="0" borderId="0" xfId="0" applyFont="1" applyFill="1" applyAlignment="1">
      <alignment vertical="top"/>
    </xf>
    <xf numFmtId="0" fontId="0" fillId="0" borderId="10" xfId="0" applyFill="1" applyBorder="1" applyAlignment="1">
      <alignment vertical="top" wrapText="1"/>
    </xf>
    <xf numFmtId="49" fontId="20" fillId="0" borderId="10" xfId="0" applyNumberFormat="1" applyFont="1" applyFill="1" applyBorder="1" applyAlignment="1">
      <alignment horizontal="center" vertical="top" wrapText="1"/>
    </xf>
    <xf numFmtId="43" fontId="76" fillId="0" borderId="0" xfId="1" applyFont="1" applyFill="1" applyAlignment="1">
      <alignment horizontal="center" vertical="top"/>
    </xf>
    <xf numFmtId="166" fontId="20" fillId="0" borderId="10" xfId="1" applyNumberFormat="1" applyFont="1" applyFill="1" applyBorder="1" applyAlignment="1">
      <alignment horizontal="center" vertical="top" wrapText="1"/>
    </xf>
    <xf numFmtId="166" fontId="20" fillId="0" borderId="10" xfId="1" applyNumberFormat="1" applyFont="1" applyFill="1" applyBorder="1" applyAlignment="1">
      <alignment horizontal="left" vertical="top" wrapText="1"/>
    </xf>
    <xf numFmtId="0" fontId="69" fillId="0" borderId="10" xfId="0" applyFont="1" applyFill="1" applyBorder="1" applyAlignment="1">
      <alignment vertical="top" wrapText="1"/>
    </xf>
    <xf numFmtId="49" fontId="69" fillId="0" borderId="10" xfId="0" applyNumberFormat="1" applyFont="1" applyFill="1" applyBorder="1" applyAlignment="1">
      <alignment horizontal="center" vertical="top" wrapText="1"/>
    </xf>
    <xf numFmtId="0" fontId="0" fillId="0" borderId="10" xfId="0" applyFont="1" applyFill="1" applyBorder="1" applyAlignment="1">
      <alignment vertical="top" wrapText="1"/>
    </xf>
    <xf numFmtId="0" fontId="2" fillId="0" borderId="13" xfId="0" applyFont="1" applyFill="1" applyBorder="1" applyAlignment="1">
      <alignment vertical="top" wrapText="1"/>
    </xf>
    <xf numFmtId="0" fontId="0" fillId="0" borderId="10" xfId="1" applyNumberFormat="1" applyFont="1" applyFill="1" applyBorder="1" applyAlignment="1">
      <alignment horizontal="right" vertical="top" wrapText="1"/>
    </xf>
    <xf numFmtId="166" fontId="0" fillId="0" borderId="8" xfId="1" applyNumberFormat="1" applyFont="1" applyFill="1" applyBorder="1" applyAlignment="1">
      <alignment horizontal="left" wrapText="1"/>
    </xf>
    <xf numFmtId="166" fontId="0" fillId="0" borderId="9" xfId="1" applyNumberFormat="1" applyFont="1" applyFill="1" applyBorder="1" applyAlignment="1">
      <alignment horizontal="center" wrapText="1"/>
    </xf>
    <xf numFmtId="43" fontId="5" fillId="0" borderId="0" xfId="1" applyFont="1" applyFill="1" applyAlignment="1">
      <alignment horizontal="center"/>
    </xf>
    <xf numFmtId="43" fontId="75" fillId="0" borderId="0" xfId="1" applyFont="1" applyFill="1" applyAlignment="1">
      <alignment horizontal="center"/>
    </xf>
    <xf numFmtId="0" fontId="0" fillId="0" borderId="0" xfId="0" applyFill="1" applyAlignment="1">
      <alignment horizontal="center"/>
    </xf>
    <xf numFmtId="0" fontId="50" fillId="0" borderId="47"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60" fillId="0" borderId="0" xfId="0" applyFont="1" applyFill="1" applyAlignment="1">
      <alignment horizontal="center" vertical="center"/>
    </xf>
    <xf numFmtId="3" fontId="22" fillId="0" borderId="0" xfId="42" applyNumberFormat="1" applyFont="1" applyFill="1" applyAlignment="1"/>
    <xf numFmtId="0" fontId="22" fillId="0" borderId="0" xfId="42" applyFont="1" applyFill="1" applyAlignment="1"/>
    <xf numFmtId="0" fontId="50" fillId="0" borderId="11" xfId="0" applyFont="1" applyFill="1" applyBorder="1" applyAlignment="1">
      <alignment horizontal="center" vertical="center" wrapText="1"/>
    </xf>
    <xf numFmtId="0" fontId="76" fillId="0" borderId="0" xfId="0" applyFont="1" applyFill="1" applyAlignment="1">
      <alignment horizontal="right"/>
    </xf>
    <xf numFmtId="0" fontId="5" fillId="0" borderId="0" xfId="0" applyFont="1" applyFill="1" applyAlignment="1">
      <alignment horizontal="center"/>
    </xf>
    <xf numFmtId="0" fontId="75" fillId="0" borderId="0" xfId="0" applyFont="1" applyFill="1" applyAlignment="1">
      <alignment horizontal="center"/>
    </xf>
    <xf numFmtId="3" fontId="23" fillId="0" borderId="0" xfId="42" applyNumberFormat="1" applyFont="1" applyFill="1"/>
    <xf numFmtId="0" fontId="2" fillId="2" borderId="0" xfId="0" applyFont="1" applyFill="1"/>
    <xf numFmtId="0" fontId="4" fillId="2" borderId="0" xfId="0" applyFont="1" applyFill="1" applyAlignment="1">
      <alignment horizontal="right" vertical="center"/>
    </xf>
    <xf numFmtId="0" fontId="57" fillId="2" borderId="0" xfId="0" applyFont="1" applyFill="1" applyBorder="1" applyAlignment="1">
      <alignment horizontal="center" vertical="center"/>
    </xf>
    <xf numFmtId="4" fontId="9" fillId="2" borderId="0" xfId="42" applyNumberFormat="1" applyFont="1" applyFill="1" applyAlignment="1"/>
    <xf numFmtId="4" fontId="24" fillId="2" borderId="0" xfId="42" applyNumberFormat="1" applyFont="1" applyFill="1"/>
    <xf numFmtId="4" fontId="3" fillId="2" borderId="0" xfId="0" applyNumberFormat="1" applyFont="1" applyFill="1"/>
    <xf numFmtId="0" fontId="3" fillId="2" borderId="0" xfId="0" applyFont="1" applyFill="1" applyAlignment="1">
      <alignment horizontal="center" vertical="center"/>
    </xf>
    <xf numFmtId="0" fontId="17" fillId="2" borderId="0" xfId="42" applyFill="1" applyAlignment="1"/>
    <xf numFmtId="0" fontId="49"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5" xfId="0" quotePrefix="1" applyFont="1" applyFill="1" applyBorder="1" applyAlignment="1">
      <alignment horizontal="right" vertical="center"/>
    </xf>
    <xf numFmtId="0" fontId="6" fillId="2" borderId="5"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6" xfId="0" quotePrefix="1" applyFont="1" applyFill="1" applyBorder="1" applyAlignment="1">
      <alignment horizontal="right" vertical="center"/>
    </xf>
    <xf numFmtId="0" fontId="6" fillId="2" borderId="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12" xfId="0" quotePrefix="1" applyFont="1" applyFill="1" applyBorder="1" applyAlignment="1">
      <alignment horizontal="right" vertical="center"/>
    </xf>
    <xf numFmtId="0" fontId="6" fillId="2" borderId="12" xfId="0" applyFont="1" applyFill="1" applyBorder="1" applyAlignment="1">
      <alignment horizontal="right" vertical="center"/>
    </xf>
    <xf numFmtId="0" fontId="4" fillId="2" borderId="10" xfId="0" quotePrefix="1" applyFont="1" applyFill="1" applyBorder="1" applyAlignment="1">
      <alignment horizontal="center" vertical="center" wrapText="1"/>
    </xf>
    <xf numFmtId="0" fontId="4" fillId="2" borderId="10" xfId="0" quotePrefix="1" applyFont="1" applyFill="1" applyBorder="1" applyAlignment="1">
      <alignment horizontal="center" vertical="center"/>
    </xf>
    <xf numFmtId="0" fontId="4" fillId="2" borderId="8" xfId="0" applyFont="1" applyFill="1" applyBorder="1" applyAlignment="1">
      <alignment vertical="center" wrapText="1"/>
    </xf>
    <xf numFmtId="0" fontId="2" fillId="2" borderId="8" xfId="0" applyFont="1" applyFill="1" applyBorder="1"/>
    <xf numFmtId="0" fontId="19" fillId="2" borderId="16" xfId="0" quotePrefix="1" applyFont="1" applyFill="1" applyBorder="1" applyAlignment="1">
      <alignment wrapText="1"/>
    </xf>
    <xf numFmtId="0" fontId="59" fillId="2" borderId="16" xfId="0" applyFont="1" applyFill="1" applyBorder="1"/>
    <xf numFmtId="0" fontId="19" fillId="2" borderId="5" xfId="0" applyFont="1" applyFill="1" applyBorder="1"/>
    <xf numFmtId="0" fontId="19" fillId="2" borderId="10" xfId="0" applyFont="1" applyFill="1" applyBorder="1"/>
    <xf numFmtId="0" fontId="19" fillId="2" borderId="16" xfId="0" applyFont="1" applyFill="1" applyBorder="1"/>
    <xf numFmtId="1" fontId="0" fillId="2" borderId="10" xfId="0" applyNumberFormat="1" applyFill="1" applyBorder="1" applyAlignment="1">
      <alignment horizontal="center"/>
    </xf>
    <xf numFmtId="0" fontId="91" fillId="2" borderId="10" xfId="24" applyFont="1" applyFill="1" applyBorder="1" applyAlignment="1">
      <alignment vertical="center"/>
    </xf>
    <xf numFmtId="0" fontId="2" fillId="2" borderId="10" xfId="0" applyFont="1" applyFill="1" applyBorder="1"/>
    <xf numFmtId="0" fontId="91" fillId="2" borderId="10" xfId="24" applyFont="1" applyFill="1" applyBorder="1" applyAlignment="1">
      <alignment vertical="center" wrapText="1"/>
    </xf>
    <xf numFmtId="0" fontId="19" fillId="2" borderId="6" xfId="0" applyFont="1" applyFill="1" applyBorder="1"/>
    <xf numFmtId="1" fontId="0" fillId="2" borderId="10" xfId="0" quotePrefix="1" applyNumberFormat="1" applyFill="1" applyBorder="1" applyAlignment="1">
      <alignment horizontal="center"/>
    </xf>
    <xf numFmtId="0" fontId="4" fillId="2" borderId="10" xfId="0" applyFont="1" applyFill="1" applyBorder="1" applyAlignment="1">
      <alignment horizontal="center"/>
    </xf>
    <xf numFmtId="0" fontId="19" fillId="2" borderId="14" xfId="0" applyFont="1" applyFill="1" applyBorder="1"/>
    <xf numFmtId="0" fontId="19" fillId="2" borderId="10" xfId="0" quotePrefix="1" applyFont="1" applyFill="1" applyBorder="1" applyAlignment="1">
      <alignment wrapText="1"/>
    </xf>
    <xf numFmtId="0" fontId="59" fillId="2" borderId="10" xfId="0" applyFont="1" applyFill="1" applyBorder="1"/>
    <xf numFmtId="0" fontId="19" fillId="2" borderId="10" xfId="0" applyFont="1" applyFill="1" applyBorder="1" applyAlignment="1">
      <alignment horizontal="center" vertical="center"/>
    </xf>
    <xf numFmtId="0" fontId="19" fillId="2" borderId="14" xfId="0" applyFont="1" applyFill="1" applyBorder="1" applyAlignment="1">
      <alignment horizontal="center" vertical="center"/>
    </xf>
    <xf numFmtId="0" fontId="4" fillId="2" borderId="8" xfId="0" applyFont="1" applyFill="1" applyBorder="1" applyAlignment="1">
      <alignment horizontal="center"/>
    </xf>
    <xf numFmtId="0" fontId="19" fillId="2" borderId="12" xfId="0" applyFont="1" applyFill="1" applyBorder="1"/>
    <xf numFmtId="0" fontId="19" fillId="2" borderId="34" xfId="0" applyFont="1" applyFill="1" applyBorder="1"/>
    <xf numFmtId="0" fontId="2" fillId="2" borderId="0" xfId="0" applyFont="1" applyFill="1" applyBorder="1"/>
    <xf numFmtId="0" fontId="58" fillId="2" borderId="0" xfId="0" applyFont="1" applyFill="1" applyBorder="1" applyAlignment="1">
      <alignment horizontal="left"/>
    </xf>
    <xf numFmtId="0" fontId="58" fillId="2" borderId="0" xfId="0" applyFont="1" applyFill="1" applyBorder="1" applyAlignment="1"/>
    <xf numFmtId="0" fontId="43" fillId="2" borderId="0" xfId="0" applyFont="1" applyFill="1" applyBorder="1" applyAlignment="1">
      <alignment horizontal="left"/>
    </xf>
    <xf numFmtId="0" fontId="22" fillId="2" borderId="0" xfId="0" applyFont="1" applyFill="1" applyBorder="1" applyAlignment="1">
      <alignment horizontal="left"/>
    </xf>
    <xf numFmtId="0" fontId="22" fillId="2" borderId="0" xfId="0" applyFont="1" applyFill="1" applyBorder="1"/>
    <xf numFmtId="0" fontId="56" fillId="2" borderId="0" xfId="0" applyFont="1" applyFill="1" applyBorder="1"/>
    <xf numFmtId="0" fontId="56" fillId="2" borderId="0" xfId="0" applyFont="1" applyFill="1"/>
    <xf numFmtId="0" fontId="19" fillId="2" borderId="0" xfId="0" applyFont="1" applyFill="1"/>
    <xf numFmtId="0" fontId="65" fillId="2" borderId="0" xfId="0" applyFont="1" applyFill="1" applyBorder="1"/>
    <xf numFmtId="0" fontId="0" fillId="2" borderId="0" xfId="0" applyFill="1"/>
    <xf numFmtId="0" fontId="50" fillId="2" borderId="0" xfId="0" applyFont="1" applyFill="1" applyAlignment="1">
      <alignment horizontal="right"/>
    </xf>
    <xf numFmtId="0" fontId="67" fillId="2" borderId="0" xfId="0" applyFont="1" applyFill="1" applyAlignment="1">
      <alignment horizontal="center"/>
    </xf>
    <xf numFmtId="3" fontId="32" fillId="2" borderId="0" xfId="0" applyNumberFormat="1" applyFont="1" applyFill="1" applyAlignment="1">
      <alignment horizontal="center"/>
    </xf>
    <xf numFmtId="3" fontId="40" fillId="2" borderId="0" xfId="0" applyNumberFormat="1" applyFont="1" applyFill="1" applyAlignment="1">
      <alignment horizontal="center"/>
    </xf>
    <xf numFmtId="4" fontId="23" fillId="2" borderId="0" xfId="42" applyNumberFormat="1" applyFont="1" applyFill="1" applyAlignment="1"/>
    <xf numFmtId="4" fontId="22" fillId="2" borderId="0" xfId="42" applyNumberFormat="1" applyFont="1" applyFill="1"/>
    <xf numFmtId="0" fontId="22" fillId="2" borderId="0" xfId="42" applyFont="1" applyFill="1" applyAlignment="1"/>
    <xf numFmtId="0" fontId="68" fillId="2" borderId="0" xfId="0" applyFont="1" applyFill="1" applyBorder="1" applyAlignment="1">
      <alignment horizontal="center" vertical="center"/>
    </xf>
    <xf numFmtId="0" fontId="5" fillId="2" borderId="0" xfId="0" applyFont="1" applyFill="1" applyAlignment="1">
      <alignment horizontal="center" vertical="center" wrapText="1"/>
    </xf>
    <xf numFmtId="0" fontId="50" fillId="2" borderId="0" xfId="0" applyFont="1" applyFill="1" applyBorder="1" applyAlignment="1">
      <alignment horizontal="right" vertical="center"/>
    </xf>
    <xf numFmtId="0" fontId="66" fillId="2" borderId="4" xfId="0" applyFont="1" applyFill="1" applyBorder="1" applyAlignment="1">
      <alignment horizontal="center" vertical="center"/>
    </xf>
    <xf numFmtId="0" fontId="66" fillId="2" borderId="4" xfId="0" applyFont="1" applyFill="1" applyBorder="1" applyAlignment="1">
      <alignment horizontal="center" vertical="center" wrapText="1"/>
    </xf>
    <xf numFmtId="0" fontId="66" fillId="2" borderId="47" xfId="0" applyFont="1" applyFill="1" applyBorder="1" applyAlignment="1">
      <alignment horizontal="center" vertical="center"/>
    </xf>
    <xf numFmtId="0" fontId="65" fillId="2" borderId="10" xfId="0" applyFont="1" applyFill="1" applyBorder="1"/>
    <xf numFmtId="0" fontId="65" fillId="2" borderId="6" xfId="0" applyFont="1" applyFill="1" applyBorder="1"/>
    <xf numFmtId="0" fontId="56" fillId="2" borderId="10" xfId="0" applyFont="1" applyFill="1" applyBorder="1"/>
    <xf numFmtId="0" fontId="56" fillId="2" borderId="6" xfId="0" applyFont="1" applyFill="1" applyBorder="1"/>
    <xf numFmtId="0" fontId="75" fillId="2" borderId="0" xfId="0" applyFont="1" applyFill="1" applyAlignment="1">
      <alignment horizontal="center"/>
    </xf>
    <xf numFmtId="0" fontId="56" fillId="2" borderId="10" xfId="0" applyFont="1" applyFill="1" applyBorder="1" applyAlignment="1">
      <alignment horizontal="center"/>
    </xf>
    <xf numFmtId="0" fontId="56" fillId="2" borderId="8" xfId="0" applyFont="1" applyFill="1" applyBorder="1"/>
    <xf numFmtId="0" fontId="56" fillId="2" borderId="12" xfId="0" applyFont="1" applyFill="1" applyBorder="1"/>
    <xf numFmtId="0" fontId="43"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applyAlignment="1"/>
    <xf numFmtId="0" fontId="22" fillId="2" borderId="0" xfId="42" applyFont="1" applyFill="1" applyAlignment="1">
      <alignment horizontal="left"/>
    </xf>
    <xf numFmtId="0" fontId="56" fillId="2" borderId="10" xfId="0" applyFont="1" applyFill="1" applyBorder="1" applyAlignment="1">
      <alignment horizontal="right"/>
    </xf>
    <xf numFmtId="0" fontId="22" fillId="2" borderId="0" xfId="42" applyFont="1" applyFill="1" applyAlignment="1">
      <alignment horizontal="center"/>
    </xf>
    <xf numFmtId="0" fontId="61" fillId="2" borderId="0" xfId="0" applyFont="1" applyFill="1" applyAlignment="1">
      <alignment horizontal="right"/>
    </xf>
    <xf numFmtId="0" fontId="33" fillId="2" borderId="0" xfId="0" applyFont="1" applyFill="1" applyBorder="1" applyAlignment="1">
      <alignment horizontal="center" wrapText="1"/>
    </xf>
    <xf numFmtId="0" fontId="76" fillId="2" borderId="0" xfId="0" applyFont="1" applyFill="1" applyAlignment="1"/>
    <xf numFmtId="4" fontId="11" fillId="2" borderId="0" xfId="42" applyNumberFormat="1" applyFont="1" applyFill="1"/>
    <xf numFmtId="0" fontId="5" fillId="2" borderId="0" xfId="0" applyFont="1" applyFill="1" applyAlignment="1">
      <alignment horizontal="center"/>
    </xf>
    <xf numFmtId="43" fontId="75" fillId="2" borderId="0" xfId="1" applyFont="1" applyFill="1" applyAlignment="1">
      <alignment horizontal="center"/>
    </xf>
    <xf numFmtId="43" fontId="5" fillId="2" borderId="0" xfId="1" applyFont="1" applyFill="1" applyAlignment="1">
      <alignment horizontal="center"/>
    </xf>
    <xf numFmtId="0" fontId="3" fillId="2" borderId="0" xfId="0" applyFont="1" applyFill="1" applyAlignment="1">
      <alignment horizontal="right"/>
    </xf>
    <xf numFmtId="0" fontId="3" fillId="2" borderId="16" xfId="0" applyFont="1" applyFill="1" applyBorder="1" applyAlignment="1">
      <alignment horizontal="center" vertical="center" wrapText="1"/>
    </xf>
    <xf numFmtId="3" fontId="15" fillId="2" borderId="5" xfId="42" applyNumberFormat="1" applyFont="1" applyFill="1" applyBorder="1" applyAlignment="1">
      <alignment horizontal="center" vertical="center" wrapText="1"/>
    </xf>
    <xf numFmtId="43" fontId="76" fillId="2" borderId="0" xfId="1" applyFont="1" applyFill="1" applyAlignment="1">
      <alignment horizont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5" fillId="2" borderId="6" xfId="42" applyNumberFormat="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3" fontId="15" fillId="2" borderId="12" xfId="42"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quotePrefix="1" applyFont="1" applyFill="1" applyBorder="1" applyAlignment="1">
      <alignment horizontal="center" vertical="center" wrapText="1"/>
    </xf>
    <xf numFmtId="3" fontId="15" fillId="2" borderId="6" xfId="42" quotePrefix="1" applyNumberFormat="1" applyFont="1" applyFill="1" applyBorder="1" applyAlignment="1">
      <alignment horizontal="center" vertical="center" wrapText="1"/>
    </xf>
    <xf numFmtId="1" fontId="3" fillId="2" borderId="10" xfId="0" applyNumberFormat="1" applyFont="1" applyFill="1" applyBorder="1"/>
    <xf numFmtId="167" fontId="0" fillId="2" borderId="10" xfId="0" applyNumberFormat="1" applyFont="1" applyFill="1" applyBorder="1"/>
    <xf numFmtId="0" fontId="3" fillId="2" borderId="10" xfId="0" applyFont="1" applyFill="1" applyBorder="1"/>
    <xf numFmtId="167" fontId="20" fillId="2" borderId="14" xfId="0" applyNumberFormat="1" applyFont="1" applyFill="1" applyBorder="1"/>
    <xf numFmtId="167" fontId="0" fillId="2" borderId="10" xfId="0" applyNumberFormat="1" applyFill="1" applyBorder="1"/>
    <xf numFmtId="167" fontId="0" fillId="2" borderId="8" xfId="0" applyNumberFormat="1" applyFont="1" applyFill="1" applyBorder="1"/>
    <xf numFmtId="0" fontId="65" fillId="2" borderId="0" xfId="0" applyFont="1" applyFill="1"/>
    <xf numFmtId="3" fontId="11" fillId="2" borderId="0" xfId="42" applyNumberFormat="1" applyFont="1" applyFill="1" applyBorder="1" applyAlignment="1"/>
    <xf numFmtId="0" fontId="2" fillId="2" borderId="0" xfId="0" applyFont="1" applyFill="1" applyAlignment="1"/>
    <xf numFmtId="167" fontId="0" fillId="2" borderId="0" xfId="0" applyNumberFormat="1" applyFont="1" applyFill="1" applyBorder="1"/>
    <xf numFmtId="0" fontId="0" fillId="0" borderId="0" xfId="0" applyFill="1" applyAlignment="1">
      <alignment horizontal="center"/>
    </xf>
    <xf numFmtId="43" fontId="5" fillId="0" borderId="0" xfId="1" applyFont="1" applyFill="1" applyAlignment="1">
      <alignment horizontal="center"/>
    </xf>
    <xf numFmtId="43" fontId="75" fillId="0" borderId="0" xfId="1" applyFont="1" applyFill="1" applyAlignment="1">
      <alignment horizontal="center"/>
    </xf>
    <xf numFmtId="0" fontId="50" fillId="0" borderId="11" xfId="0" applyFont="1" applyFill="1" applyBorder="1" applyAlignment="1">
      <alignment horizontal="center" vertical="center" wrapText="1"/>
    </xf>
    <xf numFmtId="0" fontId="5" fillId="0" borderId="0" xfId="0" applyFont="1" applyFill="1" applyAlignment="1">
      <alignment horizontal="center"/>
    </xf>
    <xf numFmtId="0" fontId="75" fillId="0" borderId="0" xfId="0" applyFont="1" applyFill="1" applyAlignment="1">
      <alignment horizontal="center"/>
    </xf>
    <xf numFmtId="3" fontId="24" fillId="0" borderId="0" xfId="42" applyNumberFormat="1" applyFont="1" applyFill="1"/>
    <xf numFmtId="3" fontId="30" fillId="0" borderId="0" xfId="42" applyNumberFormat="1" applyFont="1" applyFill="1" applyAlignment="1">
      <alignment horizontal="center"/>
    </xf>
    <xf numFmtId="3" fontId="23" fillId="0" borderId="0" xfId="42" applyNumberFormat="1" applyFont="1" applyFill="1" applyAlignment="1">
      <alignment wrapText="1"/>
    </xf>
    <xf numFmtId="3" fontId="29" fillId="0" borderId="0" xfId="42" applyNumberFormat="1" applyFont="1" applyFill="1" applyBorder="1" applyAlignment="1">
      <alignment horizontal="center"/>
    </xf>
    <xf numFmtId="3" fontId="22" fillId="0" borderId="0" xfId="42" applyNumberFormat="1" applyFont="1" applyFill="1" applyBorder="1" applyAlignment="1">
      <alignment horizontal="center"/>
    </xf>
    <xf numFmtId="3" fontId="23" fillId="0" borderId="4" xfId="42" applyNumberFormat="1" applyFont="1" applyFill="1" applyBorder="1" applyAlignment="1">
      <alignment horizontal="center" vertical="center" wrapText="1"/>
    </xf>
    <xf numFmtId="3" fontId="23" fillId="0" borderId="5" xfId="0" applyNumberFormat="1" applyFont="1" applyFill="1" applyBorder="1" applyAlignment="1">
      <alignment horizontal="center" vertical="center"/>
    </xf>
    <xf numFmtId="3" fontId="23" fillId="0" borderId="6" xfId="42" applyNumberFormat="1" applyFont="1" applyFill="1" applyBorder="1" applyAlignment="1">
      <alignment horizontal="center" vertical="center" wrapText="1"/>
    </xf>
    <xf numFmtId="3" fontId="23" fillId="0" borderId="10" xfId="42" applyNumberFormat="1" applyFont="1" applyFill="1" applyBorder="1" applyAlignment="1">
      <alignment horizontal="center" vertical="center" wrapText="1"/>
    </xf>
    <xf numFmtId="3" fontId="23" fillId="0" borderId="12" xfId="42" applyNumberFormat="1" applyFont="1" applyFill="1" applyBorder="1" applyAlignment="1">
      <alignment horizontal="center" vertical="top" wrapText="1"/>
    </xf>
    <xf numFmtId="3" fontId="23" fillId="0" borderId="8" xfId="42" applyNumberFormat="1" applyFont="1" applyFill="1" applyBorder="1" applyAlignment="1">
      <alignment horizontal="center" vertical="top" wrapText="1"/>
    </xf>
    <xf numFmtId="3" fontId="23" fillId="0" borderId="4" xfId="42" applyNumberFormat="1" applyFont="1" applyFill="1" applyBorder="1" applyAlignment="1">
      <alignment horizontal="center" vertical="top" wrapText="1"/>
    </xf>
    <xf numFmtId="3" fontId="23" fillId="0" borderId="0" xfId="42" applyNumberFormat="1" applyFont="1" applyFill="1" applyBorder="1" applyAlignment="1">
      <alignment horizontal="center" vertical="center"/>
    </xf>
    <xf numFmtId="3" fontId="23" fillId="0" borderId="16" xfId="42" applyNumberFormat="1" applyFont="1" applyFill="1" applyBorder="1" applyAlignment="1">
      <alignment horizontal="center" vertical="top" wrapText="1"/>
    </xf>
    <xf numFmtId="1" fontId="0" fillId="0" borderId="0" xfId="0" applyNumberFormat="1" applyFill="1"/>
    <xf numFmtId="3" fontId="23" fillId="0" borderId="10" xfId="42" applyNumberFormat="1" applyFont="1" applyFill="1" applyBorder="1" applyAlignment="1">
      <alignment horizontal="center"/>
    </xf>
    <xf numFmtId="3" fontId="22" fillId="0" borderId="0" xfId="42" applyNumberFormat="1" applyFont="1" applyFill="1" applyBorder="1" applyAlignment="1">
      <alignment horizontal="left"/>
    </xf>
    <xf numFmtId="167" fontId="86" fillId="0" borderId="10" xfId="42" applyNumberFormat="1" applyFont="1" applyFill="1" applyBorder="1"/>
    <xf numFmtId="3" fontId="24" fillId="0" borderId="0" xfId="42" applyNumberFormat="1" applyFont="1" applyFill="1" applyBorder="1" applyAlignment="1">
      <alignment wrapText="1"/>
    </xf>
    <xf numFmtId="3" fontId="22" fillId="0" borderId="6" xfId="0" applyNumberFormat="1" applyFont="1" applyFill="1" applyBorder="1" applyAlignment="1">
      <alignment horizontal="left"/>
    </xf>
    <xf numFmtId="3" fontId="22" fillId="0" borderId="0" xfId="0" applyNumberFormat="1" applyFont="1" applyFill="1" applyBorder="1" applyAlignment="1">
      <alignment horizontal="left"/>
    </xf>
    <xf numFmtId="0" fontId="0"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3" fontId="23" fillId="0" borderId="8" xfId="42" applyNumberFormat="1" applyFont="1" applyFill="1" applyBorder="1" applyAlignment="1">
      <alignment horizontal="center"/>
    </xf>
    <xf numFmtId="3" fontId="23" fillId="0" borderId="12" xfId="0" applyNumberFormat="1" applyFont="1" applyFill="1" applyBorder="1"/>
    <xf numFmtId="167" fontId="86" fillId="0" borderId="14" xfId="42" applyNumberFormat="1" applyFont="1" applyFill="1" applyBorder="1"/>
    <xf numFmtId="3" fontId="22" fillId="0" borderId="0" xfId="42" applyNumberFormat="1" applyFont="1" applyFill="1" applyBorder="1" applyAlignment="1"/>
    <xf numFmtId="3" fontId="17" fillId="0" borderId="0" xfId="42" applyNumberFormat="1" applyFill="1"/>
    <xf numFmtId="3" fontId="23" fillId="0" borderId="35" xfId="42" applyNumberFormat="1" applyFont="1" applyFill="1" applyBorder="1" applyAlignment="1">
      <alignment horizontal="center" vertical="center" wrapText="1"/>
    </xf>
    <xf numFmtId="3" fontId="23" fillId="0" borderId="36" xfId="42" applyNumberFormat="1" applyFont="1" applyFill="1" applyBorder="1" applyAlignment="1">
      <alignment horizontal="center" vertical="center"/>
    </xf>
    <xf numFmtId="3" fontId="23" fillId="0" borderId="18" xfId="42" applyNumberFormat="1" applyFont="1" applyFill="1" applyBorder="1" applyAlignment="1">
      <alignment horizontal="center" vertical="top" wrapText="1"/>
    </xf>
    <xf numFmtId="3" fontId="23" fillId="0" borderId="20" xfId="42" applyNumberFormat="1" applyFont="1" applyFill="1" applyBorder="1" applyAlignment="1">
      <alignment horizontal="center" vertical="center" wrapText="1"/>
    </xf>
    <xf numFmtId="3" fontId="23" fillId="0" borderId="24" xfId="42" applyNumberFormat="1" applyFont="1" applyFill="1" applyBorder="1" applyAlignment="1">
      <alignment horizontal="center" vertical="top" wrapText="1"/>
    </xf>
    <xf numFmtId="3" fontId="23" fillId="0" borderId="19" xfId="42" applyNumberFormat="1" applyFont="1" applyFill="1" applyBorder="1" applyAlignment="1">
      <alignment horizontal="center" vertical="top" wrapText="1"/>
    </xf>
    <xf numFmtId="3" fontId="23" fillId="0" borderId="4" xfId="42" applyNumberFormat="1" applyFont="1" applyFill="1" applyBorder="1" applyAlignment="1">
      <alignment horizontal="center" vertical="center"/>
    </xf>
    <xf numFmtId="3" fontId="23" fillId="0" borderId="39" xfId="42" applyNumberFormat="1" applyFont="1" applyFill="1" applyBorder="1" applyAlignment="1">
      <alignment horizontal="center" vertical="top" wrapText="1"/>
    </xf>
    <xf numFmtId="3" fontId="23" fillId="0" borderId="16" xfId="42" applyNumberFormat="1" applyFont="1" applyFill="1" applyBorder="1" applyAlignment="1">
      <alignment horizontal="center"/>
    </xf>
    <xf numFmtId="3" fontId="22" fillId="0" borderId="41" xfId="42" applyNumberFormat="1" applyFont="1" applyFill="1" applyBorder="1" applyAlignment="1">
      <alignment horizontal="left"/>
    </xf>
    <xf numFmtId="167" fontId="86" fillId="0" borderId="16" xfId="42" applyNumberFormat="1" applyFont="1" applyFill="1" applyBorder="1" applyAlignment="1">
      <alignment horizontal="center"/>
    </xf>
    <xf numFmtId="167" fontId="86" fillId="0" borderId="4" xfId="42" applyNumberFormat="1" applyFont="1" applyFill="1" applyBorder="1" applyAlignment="1">
      <alignment horizontal="center"/>
    </xf>
    <xf numFmtId="167" fontId="86" fillId="0" borderId="41" xfId="42" applyNumberFormat="1" applyFont="1" applyFill="1" applyBorder="1" applyAlignment="1">
      <alignment horizontal="center"/>
    </xf>
    <xf numFmtId="167" fontId="86" fillId="0" borderId="16" xfId="42" applyNumberFormat="1" applyFont="1" applyFill="1" applyBorder="1"/>
    <xf numFmtId="167" fontId="86" fillId="0" borderId="53" xfId="42" applyNumberFormat="1" applyFont="1" applyFill="1" applyBorder="1"/>
    <xf numFmtId="3" fontId="23" fillId="0" borderId="12" xfId="42" applyNumberFormat="1" applyFont="1" applyFill="1" applyBorder="1"/>
    <xf numFmtId="167" fontId="74" fillId="0" borderId="14" xfId="42" applyNumberFormat="1" applyFont="1" applyFill="1" applyBorder="1"/>
    <xf numFmtId="3" fontId="24" fillId="0" borderId="0" xfId="42" applyNumberFormat="1" applyFont="1" applyFill="1" applyBorder="1" applyAlignment="1"/>
    <xf numFmtId="0" fontId="56" fillId="0" borderId="5" xfId="0" applyFont="1" applyFill="1" applyBorder="1"/>
    <xf numFmtId="0" fontId="56" fillId="0" borderId="16" xfId="0" applyFont="1" applyFill="1" applyBorder="1"/>
    <xf numFmtId="0" fontId="50" fillId="0" borderId="10" xfId="0" applyFont="1" applyFill="1" applyBorder="1" applyAlignment="1">
      <alignment horizontal="center" wrapText="1"/>
    </xf>
    <xf numFmtId="0" fontId="50" fillId="0" borderId="13" xfId="0" applyFont="1" applyFill="1" applyBorder="1" applyAlignment="1">
      <alignment wrapText="1"/>
    </xf>
    <xf numFmtId="167" fontId="50" fillId="0" borderId="34" xfId="0" applyNumberFormat="1" applyFont="1" applyFill="1" applyBorder="1"/>
    <xf numFmtId="167" fontId="56" fillId="0" borderId="8" xfId="0" applyNumberFormat="1" applyFont="1" applyFill="1" applyBorder="1"/>
    <xf numFmtId="0" fontId="50" fillId="0" borderId="0" xfId="0" applyFont="1" applyFill="1"/>
    <xf numFmtId="166" fontId="56" fillId="0" borderId="0" xfId="1" applyNumberFormat="1" applyFont="1" applyFill="1"/>
    <xf numFmtId="43" fontId="56" fillId="0" borderId="0" xfId="1" applyFont="1" applyFill="1"/>
    <xf numFmtId="43" fontId="50" fillId="0" borderId="0" xfId="1" applyFont="1" applyFill="1"/>
    <xf numFmtId="166" fontId="50" fillId="0" borderId="0" xfId="0" applyNumberFormat="1" applyFont="1" applyFill="1"/>
    <xf numFmtId="0" fontId="50" fillId="0" borderId="1" xfId="0" applyFont="1" applyFill="1" applyBorder="1" applyAlignment="1">
      <alignment horizontal="left" vertical="center" wrapText="1"/>
    </xf>
    <xf numFmtId="167" fontId="87" fillId="0" borderId="47" xfId="0" applyNumberFormat="1" applyFont="1" applyFill="1" applyBorder="1" applyAlignment="1">
      <alignment horizontal="center" vertical="center" wrapText="1"/>
    </xf>
    <xf numFmtId="0" fontId="50" fillId="0" borderId="8" xfId="0" quotePrefix="1" applyFont="1" applyFill="1" applyBorder="1" applyAlignment="1">
      <alignment horizontal="center" vertical="center"/>
    </xf>
    <xf numFmtId="0" fontId="50" fillId="0" borderId="0" xfId="0" applyFont="1" applyFill="1" applyBorder="1" applyAlignment="1">
      <alignment horizontal="center" vertical="center"/>
    </xf>
    <xf numFmtId="0" fontId="50" fillId="0" borderId="8" xfId="0" applyFont="1" applyFill="1" applyBorder="1" applyAlignment="1">
      <alignment horizontal="center" vertical="center"/>
    </xf>
    <xf numFmtId="0" fontId="56" fillId="0" borderId="15" xfId="0" applyFont="1" applyFill="1" applyBorder="1"/>
    <xf numFmtId="1" fontId="56" fillId="0" borderId="5" xfId="0" applyNumberFormat="1" applyFont="1" applyFill="1" applyBorder="1"/>
    <xf numFmtId="1" fontId="76" fillId="0" borderId="6" xfId="0" applyNumberFormat="1" applyFont="1" applyFill="1" applyBorder="1" applyAlignment="1">
      <alignment horizontal="center"/>
    </xf>
    <xf numFmtId="167" fontId="2" fillId="0" borderId="0" xfId="0" applyNumberFormat="1" applyFont="1" applyFill="1"/>
    <xf numFmtId="43" fontId="76" fillId="0" borderId="6" xfId="1" applyFont="1" applyFill="1" applyBorder="1" applyAlignment="1">
      <alignment horizontal="center"/>
    </xf>
    <xf numFmtId="166" fontId="2" fillId="0" borderId="0" xfId="0" applyNumberFormat="1" applyFont="1" applyFill="1"/>
    <xf numFmtId="0" fontId="56" fillId="0" borderId="11" xfId="0" applyFont="1" applyFill="1" applyBorder="1" applyAlignment="1">
      <alignment horizontal="left"/>
    </xf>
    <xf numFmtId="0" fontId="56" fillId="0" borderId="6" xfId="0" applyFont="1" applyFill="1" applyBorder="1" applyAlignment="1">
      <alignment horizontal="left"/>
    </xf>
    <xf numFmtId="49" fontId="76" fillId="0" borderId="6" xfId="0" applyNumberFormat="1" applyFont="1" applyFill="1" applyBorder="1" applyAlignment="1">
      <alignment horizontal="center"/>
    </xf>
    <xf numFmtId="0" fontId="3" fillId="0" borderId="0" xfId="0" applyFont="1" applyFill="1"/>
    <xf numFmtId="0" fontId="56" fillId="0" borderId="12" xfId="0" applyFont="1" applyFill="1" applyBorder="1"/>
    <xf numFmtId="0" fontId="22" fillId="0" borderId="0" xfId="42" applyFont="1" applyFill="1" applyAlignment="1">
      <alignment horizontal="left"/>
    </xf>
    <xf numFmtId="1" fontId="22" fillId="0" borderId="0" xfId="42" applyNumberFormat="1" applyFont="1" applyFill="1" applyBorder="1" applyAlignment="1"/>
    <xf numFmtId="166" fontId="1" fillId="0" borderId="0" xfId="1" applyNumberFormat="1" applyFont="1" applyFill="1"/>
    <xf numFmtId="43" fontId="1" fillId="0" borderId="0" xfId="1" applyFont="1" applyFill="1"/>
    <xf numFmtId="43" fontId="20" fillId="0" borderId="0" xfId="1" applyFont="1" applyFill="1"/>
    <xf numFmtId="0" fontId="50" fillId="0" borderId="4" xfId="0" quotePrefix="1" applyFont="1" applyFill="1" applyBorder="1" applyAlignment="1">
      <alignment horizontal="center" vertical="center"/>
    </xf>
    <xf numFmtId="0" fontId="50" fillId="0" borderId="4" xfId="0" applyFont="1" applyFill="1" applyBorder="1" applyAlignment="1">
      <alignment horizontal="center" vertical="center"/>
    </xf>
    <xf numFmtId="43" fontId="5" fillId="0" borderId="0" xfId="1" applyFont="1" applyFill="1" applyAlignment="1">
      <alignment horizontal="center"/>
    </xf>
    <xf numFmtId="43" fontId="75" fillId="0" borderId="0" xfId="1" applyFont="1" applyFill="1" applyAlignment="1">
      <alignment horizontal="center"/>
    </xf>
    <xf numFmtId="43" fontId="5" fillId="0" borderId="0" xfId="1" applyFont="1" applyFill="1" applyAlignment="1">
      <alignment horizontal="center" vertical="top"/>
    </xf>
    <xf numFmtId="43" fontId="4" fillId="0" borderId="0" xfId="1" applyFont="1" applyFill="1" applyAlignment="1">
      <alignment horizontal="center" vertical="top" wrapText="1"/>
    </xf>
    <xf numFmtId="0" fontId="100" fillId="0" borderId="0" xfId="0" applyFont="1" applyFill="1" applyAlignment="1">
      <alignment horizontal="center"/>
    </xf>
    <xf numFmtId="0" fontId="0" fillId="0" borderId="0" xfId="0" applyFill="1" applyAlignment="1">
      <alignment horizontal="center"/>
    </xf>
    <xf numFmtId="43" fontId="60" fillId="0" borderId="0" xfId="1" applyFont="1" applyFill="1" applyAlignment="1">
      <alignment horizontal="center"/>
    </xf>
    <xf numFmtId="43" fontId="66" fillId="0" borderId="0" xfId="1" applyFont="1" applyFill="1" applyAlignment="1">
      <alignment horizontal="center" vertical="center" wrapText="1"/>
    </xf>
    <xf numFmtId="0" fontId="7" fillId="0" borderId="0" xfId="0" applyFont="1" applyFill="1" applyAlignment="1">
      <alignment horizontal="center"/>
    </xf>
    <xf numFmtId="0" fontId="9" fillId="0" borderId="0" xfId="0" applyFont="1" applyFill="1" applyBorder="1" applyAlignment="1">
      <alignment horizontal="center" vertical="center"/>
    </xf>
    <xf numFmtId="0" fontId="66" fillId="0" borderId="0" xfId="0" applyFont="1" applyFill="1" applyAlignment="1">
      <alignment horizontal="center"/>
    </xf>
    <xf numFmtId="0" fontId="81" fillId="0" borderId="0" xfId="0" applyFont="1" applyFill="1" applyAlignment="1">
      <alignment horizontal="center"/>
    </xf>
    <xf numFmtId="0" fontId="0" fillId="0" borderId="0" xfId="0" applyFont="1" applyFill="1" applyAlignment="1">
      <alignment horizontal="center"/>
    </xf>
    <xf numFmtId="0" fontId="23" fillId="0" borderId="0" xfId="0" applyFont="1" applyFill="1" applyAlignment="1">
      <alignment horizontal="center"/>
    </xf>
    <xf numFmtId="0" fontId="102" fillId="0" borderId="0" xfId="0" applyFont="1" applyFill="1" applyAlignment="1">
      <alignment horizontal="center"/>
    </xf>
    <xf numFmtId="0" fontId="77" fillId="0" borderId="0" xfId="0" applyFont="1" applyAlignment="1">
      <alignment horizontal="center" vertical="center"/>
    </xf>
    <xf numFmtId="0" fontId="77" fillId="0" borderId="0" xfId="0" applyFont="1" applyAlignment="1">
      <alignment horizontal="left" vertical="center"/>
    </xf>
    <xf numFmtId="0" fontId="66" fillId="0" borderId="13" xfId="0" quotePrefix="1" applyFont="1" applyBorder="1" applyAlignment="1">
      <alignment horizontal="center" vertical="center"/>
    </xf>
    <xf numFmtId="0" fontId="66" fillId="0" borderId="9" xfId="0" applyFont="1" applyBorder="1" applyAlignment="1">
      <alignment horizontal="center" vertical="center"/>
    </xf>
    <xf numFmtId="0" fontId="66" fillId="0" borderId="12" xfId="0" applyFont="1" applyBorder="1" applyAlignment="1">
      <alignment horizontal="center" vertical="center"/>
    </xf>
    <xf numFmtId="0" fontId="67" fillId="0" borderId="0" xfId="0" applyFont="1" applyBorder="1" applyAlignment="1">
      <alignment horizontal="center" vertical="center"/>
    </xf>
    <xf numFmtId="0" fontId="66" fillId="0" borderId="16"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15" xfId="0" applyFont="1" applyBorder="1" applyAlignment="1">
      <alignment horizontal="center" vertical="center"/>
    </xf>
    <xf numFmtId="0" fontId="66" fillId="0" borderId="5" xfId="0" applyFont="1" applyBorder="1" applyAlignment="1">
      <alignment horizontal="center" vertical="center"/>
    </xf>
    <xf numFmtId="0" fontId="65" fillId="0" borderId="41" xfId="0" applyFont="1" applyBorder="1"/>
    <xf numFmtId="0" fontId="65" fillId="0" borderId="5" xfId="0" applyFont="1" applyBorder="1"/>
    <xf numFmtId="0" fontId="66" fillId="0" borderId="41" xfId="0" applyFont="1" applyBorder="1" applyAlignment="1">
      <alignment horizontal="center"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7" fillId="2" borderId="0"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wrapText="1"/>
    </xf>
    <xf numFmtId="0" fontId="65" fillId="2" borderId="0" xfId="0" applyFont="1" applyFill="1" applyAlignment="1">
      <alignment horizontal="center"/>
    </xf>
    <xf numFmtId="0" fontId="68" fillId="2" borderId="0" xfId="0" applyFont="1" applyFill="1" applyAlignment="1">
      <alignment horizontal="center" vertical="center"/>
    </xf>
    <xf numFmtId="3" fontId="32" fillId="2" borderId="0" xfId="0" applyNumberFormat="1" applyFont="1" applyFill="1" applyAlignment="1">
      <alignment horizontal="center"/>
    </xf>
    <xf numFmtId="3" fontId="40" fillId="2" borderId="0" xfId="0" applyNumberFormat="1" applyFont="1" applyFill="1" applyAlignment="1">
      <alignment horizontal="center"/>
    </xf>
    <xf numFmtId="0" fontId="22" fillId="2" borderId="0" xfId="0" applyFont="1" applyFill="1" applyBorder="1" applyAlignment="1">
      <alignment horizontal="center"/>
    </xf>
    <xf numFmtId="0" fontId="76" fillId="2" borderId="0" xfId="0" applyFont="1" applyFill="1" applyAlignment="1">
      <alignment horizontal="right"/>
    </xf>
    <xf numFmtId="0" fontId="49" fillId="2" borderId="0" xfId="0" applyFont="1" applyFill="1" applyAlignment="1">
      <alignment horizontal="center" vertical="center"/>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166" fontId="0" fillId="0" borderId="10" xfId="1" applyNumberFormat="1" applyFont="1" applyFill="1" applyBorder="1" applyAlignment="1">
      <alignment horizontal="left" vertical="center" wrapText="1"/>
    </xf>
    <xf numFmtId="0" fontId="60" fillId="0" borderId="0" xfId="0" applyFont="1" applyFill="1" applyBorder="1" applyAlignment="1">
      <alignment horizontal="center"/>
    </xf>
    <xf numFmtId="0" fontId="50" fillId="0" borderId="17"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8" xfId="0" applyFont="1" applyFill="1" applyBorder="1" applyAlignment="1">
      <alignment horizontal="center" vertical="center" wrapText="1"/>
    </xf>
    <xf numFmtId="1" fontId="50" fillId="0" borderId="17" xfId="0" applyNumberFormat="1" applyFont="1" applyFill="1" applyBorder="1" applyAlignment="1">
      <alignment horizontal="center" vertical="center" wrapText="1"/>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1"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66" fillId="0" borderId="0" xfId="0" applyFont="1" applyFill="1" applyAlignment="1">
      <alignment horizontal="right"/>
    </xf>
    <xf numFmtId="0" fontId="60" fillId="0" borderId="0" xfId="0" applyFont="1" applyFill="1" applyAlignment="1">
      <alignment horizontal="center"/>
    </xf>
    <xf numFmtId="0" fontId="20" fillId="0" borderId="4" xfId="0" applyFont="1" applyFill="1" applyBorder="1" applyAlignment="1">
      <alignment horizontal="center" vertical="top"/>
    </xf>
    <xf numFmtId="0" fontId="56" fillId="0" borderId="15" xfId="0" applyFont="1" applyFill="1" applyBorder="1" applyAlignment="1">
      <alignment horizontal="center" wrapText="1"/>
    </xf>
    <xf numFmtId="0" fontId="56" fillId="0" borderId="41" xfId="0" applyFont="1" applyFill="1" applyBorder="1" applyAlignment="1">
      <alignment horizontal="center" wrapText="1"/>
    </xf>
    <xf numFmtId="0" fontId="56" fillId="0" borderId="5" xfId="0" applyFont="1" applyFill="1" applyBorder="1" applyAlignment="1">
      <alignment horizont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13" xfId="0" applyFill="1" applyBorder="1" applyAlignment="1">
      <alignment horizontal="center"/>
    </xf>
    <xf numFmtId="0" fontId="0" fillId="0" borderId="9" xfId="0" applyFill="1"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left" vertical="top"/>
    </xf>
    <xf numFmtId="0" fontId="0" fillId="0" borderId="0" xfId="0" applyFill="1" applyBorder="1" applyAlignment="1">
      <alignment horizontal="left" vertical="top"/>
    </xf>
    <xf numFmtId="0" fontId="0" fillId="0" borderId="6" xfId="0" applyFill="1" applyBorder="1" applyAlignment="1">
      <alignment horizontal="left" vertical="top"/>
    </xf>
    <xf numFmtId="0" fontId="0" fillId="0" borderId="17" xfId="0" applyFill="1" applyBorder="1" applyAlignment="1">
      <alignment horizontal="center"/>
    </xf>
    <xf numFmtId="0" fontId="0" fillId="0" borderId="1" xfId="0" applyFill="1" applyBorder="1" applyAlignment="1">
      <alignment horizontal="center"/>
    </xf>
    <xf numFmtId="0" fontId="0" fillId="0" borderId="47" xfId="0" applyFill="1" applyBorder="1" applyAlignment="1">
      <alignment horizontal="center"/>
    </xf>
    <xf numFmtId="0" fontId="60" fillId="0" borderId="0" xfId="0" applyFont="1" applyFill="1" applyAlignment="1">
      <alignment horizontal="center" vertical="center"/>
    </xf>
    <xf numFmtId="0" fontId="66" fillId="0" borderId="16"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0" fillId="0" borderId="0" xfId="0" applyFont="1" applyAlignment="1">
      <alignment horizontal="center" vertical="center"/>
    </xf>
    <xf numFmtId="0" fontId="50" fillId="0" borderId="16" xfId="0" applyFont="1" applyBorder="1" applyAlignment="1">
      <alignment horizontal="center" vertical="center" wrapText="1"/>
    </xf>
    <xf numFmtId="0" fontId="50" fillId="0" borderId="8" xfId="0" applyFont="1" applyBorder="1" applyAlignment="1">
      <alignment horizontal="center" vertical="center" wrapText="1"/>
    </xf>
    <xf numFmtId="3" fontId="22" fillId="0" borderId="0" xfId="42" applyNumberFormat="1" applyFont="1" applyFill="1" applyAlignment="1"/>
    <xf numFmtId="0" fontId="22" fillId="0" borderId="0" xfId="42" applyFont="1" applyFill="1" applyAlignment="1"/>
    <xf numFmtId="3" fontId="23" fillId="0" borderId="0" xfId="42" applyNumberFormat="1" applyFont="1" applyFill="1" applyBorder="1" applyAlignment="1">
      <alignment horizontal="right" vertical="top"/>
    </xf>
    <xf numFmtId="3" fontId="23" fillId="0" borderId="17" xfId="0" applyNumberFormat="1" applyFont="1" applyFill="1" applyBorder="1" applyAlignment="1">
      <alignment horizontal="center" vertical="top"/>
    </xf>
    <xf numFmtId="3" fontId="23" fillId="0" borderId="47" xfId="0" applyNumberFormat="1" applyFont="1" applyFill="1" applyBorder="1" applyAlignment="1">
      <alignment horizontal="center" vertical="top"/>
    </xf>
    <xf numFmtId="3" fontId="23" fillId="0" borderId="1" xfId="0" applyNumberFormat="1" applyFont="1" applyFill="1" applyBorder="1" applyAlignment="1">
      <alignment horizontal="center" vertical="top"/>
    </xf>
    <xf numFmtId="3" fontId="23" fillId="0" borderId="16" xfId="42" applyNumberFormat="1" applyFont="1" applyFill="1" applyBorder="1" applyAlignment="1">
      <alignment horizontal="center" vertical="center" wrapText="1"/>
    </xf>
    <xf numFmtId="3" fontId="23" fillId="0" borderId="10" xfId="42" applyNumberFormat="1" applyFont="1" applyFill="1" applyBorder="1" applyAlignment="1">
      <alignment horizontal="center" vertical="center" wrapText="1"/>
    </xf>
    <xf numFmtId="3" fontId="23" fillId="0" borderId="8" xfId="42" applyNumberFormat="1" applyFont="1" applyFill="1" applyBorder="1" applyAlignment="1">
      <alignment horizontal="center" vertical="center" wrapText="1"/>
    </xf>
    <xf numFmtId="3" fontId="23" fillId="0" borderId="16" xfId="42" applyNumberFormat="1" applyFont="1" applyFill="1" applyBorder="1" applyAlignment="1">
      <alignment horizontal="center" vertical="center"/>
    </xf>
    <xf numFmtId="3" fontId="23" fillId="0" borderId="10" xfId="42" applyNumberFormat="1" applyFont="1" applyFill="1" applyBorder="1" applyAlignment="1">
      <alignment horizontal="center" vertical="center"/>
    </xf>
    <xf numFmtId="3" fontId="23" fillId="0" borderId="8" xfId="42" applyNumberFormat="1" applyFont="1" applyFill="1" applyBorder="1" applyAlignment="1">
      <alignment horizontal="center" vertical="center"/>
    </xf>
    <xf numFmtId="3" fontId="41" fillId="0" borderId="0" xfId="42" applyNumberFormat="1" applyFont="1" applyFill="1" applyBorder="1" applyAlignment="1">
      <alignment horizontal="center"/>
    </xf>
    <xf numFmtId="3" fontId="31" fillId="0" borderId="0" xfId="42" applyNumberFormat="1" applyFont="1" applyFill="1" applyBorder="1" applyAlignment="1">
      <alignment horizontal="center"/>
    </xf>
    <xf numFmtId="3" fontId="23" fillId="0" borderId="0" xfId="42" applyNumberFormat="1" applyFont="1" applyFill="1"/>
    <xf numFmtId="3" fontId="23" fillId="0" borderId="0" xfId="42" applyNumberFormat="1" applyFont="1" applyFill="1" applyBorder="1" applyAlignment="1"/>
    <xf numFmtId="0" fontId="23" fillId="0" borderId="0" xfId="42" applyFont="1" applyFill="1" applyAlignment="1"/>
    <xf numFmtId="3" fontId="23" fillId="0" borderId="0" xfId="42" applyNumberFormat="1" applyFont="1" applyFill="1" applyAlignment="1">
      <alignment horizontal="center"/>
    </xf>
    <xf numFmtId="3" fontId="23" fillId="0" borderId="17" xfId="0" applyNumberFormat="1" applyFont="1" applyFill="1" applyBorder="1" applyAlignment="1">
      <alignment horizontal="right" vertical="top"/>
    </xf>
    <xf numFmtId="3" fontId="23" fillId="0" borderId="47" xfId="0" applyNumberFormat="1" applyFont="1" applyFill="1" applyBorder="1" applyAlignment="1">
      <alignment horizontal="right" vertical="top"/>
    </xf>
    <xf numFmtId="3" fontId="23" fillId="0" borderId="18" xfId="42" applyNumberFormat="1" applyFont="1" applyFill="1" applyBorder="1" applyAlignment="1">
      <alignment horizontal="center" vertical="center" wrapText="1"/>
    </xf>
    <xf numFmtId="3" fontId="23" fillId="0" borderId="23" xfId="42" applyNumberFormat="1" applyFont="1" applyFill="1" applyBorder="1" applyAlignment="1">
      <alignment horizontal="center" vertical="center" wrapText="1"/>
    </xf>
    <xf numFmtId="3" fontId="23" fillId="0" borderId="35" xfId="42" applyNumberFormat="1" applyFont="1" applyFill="1" applyBorder="1" applyAlignment="1">
      <alignment horizontal="center" vertical="top"/>
    </xf>
    <xf numFmtId="3" fontId="23" fillId="0" borderId="21" xfId="42" applyNumberFormat="1" applyFont="1" applyFill="1" applyBorder="1" applyAlignment="1">
      <alignment horizontal="center" vertical="top"/>
    </xf>
    <xf numFmtId="0" fontId="76" fillId="0" borderId="0" xfId="0" applyFont="1" applyFill="1" applyAlignment="1">
      <alignment horizontal="right"/>
    </xf>
    <xf numFmtId="3" fontId="23" fillId="0" borderId="0" xfId="42" applyNumberFormat="1" applyFont="1" applyFill="1" applyBorder="1" applyAlignment="1">
      <alignment horizontal="center"/>
    </xf>
    <xf numFmtId="3" fontId="23" fillId="0" borderId="24" xfId="42" applyNumberFormat="1" applyFont="1" applyFill="1" applyBorder="1" applyAlignment="1">
      <alignment horizontal="center" vertical="center" wrapText="1"/>
    </xf>
    <xf numFmtId="3" fontId="23" fillId="0" borderId="37" xfId="42" applyNumberFormat="1" applyFont="1" applyFill="1" applyBorder="1" applyAlignment="1">
      <alignment horizontal="center" vertical="center" wrapText="1"/>
    </xf>
    <xf numFmtId="3" fontId="23" fillId="0" borderId="22" xfId="42" applyNumberFormat="1" applyFont="1" applyFill="1" applyBorder="1" applyAlignment="1">
      <alignment horizontal="center" vertical="center" wrapText="1"/>
    </xf>
    <xf numFmtId="3" fontId="23" fillId="0" borderId="32" xfId="42" applyNumberFormat="1" applyFont="1" applyFill="1" applyBorder="1" applyAlignment="1">
      <alignment horizontal="center" vertical="center" wrapText="1"/>
    </xf>
    <xf numFmtId="3" fontId="23" fillId="0" borderId="20" xfId="42" applyNumberFormat="1" applyFont="1" applyFill="1" applyBorder="1" applyAlignment="1">
      <alignment horizontal="center" vertical="center" wrapText="1"/>
    </xf>
    <xf numFmtId="3" fontId="23" fillId="0" borderId="0" xfId="42" applyNumberFormat="1" applyFont="1" applyFill="1" applyBorder="1" applyAlignment="1">
      <alignment horizontal="center" vertical="center"/>
    </xf>
    <xf numFmtId="0" fontId="76" fillId="0" borderId="0" xfId="0" applyFont="1" applyAlignment="1">
      <alignment horizontal="right"/>
    </xf>
    <xf numFmtId="4" fontId="23" fillId="0" borderId="0" xfId="42" applyNumberFormat="1" applyFont="1" applyFill="1" applyAlignment="1">
      <alignment horizontal="left" wrapText="1"/>
    </xf>
    <xf numFmtId="4" fontId="44" fillId="0" borderId="0" xfId="42" applyNumberFormat="1" applyFont="1" applyFill="1" applyAlignment="1">
      <alignment horizontal="center"/>
    </xf>
    <xf numFmtId="4" fontId="43" fillId="0" borderId="0" xfId="42" applyNumberFormat="1" applyFont="1" applyFill="1" applyAlignment="1">
      <alignment horizontal="center"/>
    </xf>
    <xf numFmtId="0" fontId="50" fillId="0" borderId="15"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41"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9" xfId="0" quotePrefix="1" applyFont="1" applyFill="1" applyBorder="1" applyAlignment="1">
      <alignment horizontal="center" vertical="center"/>
    </xf>
    <xf numFmtId="0" fontId="50" fillId="0" borderId="12" xfId="0" quotePrefix="1" applyFont="1" applyFill="1" applyBorder="1" applyAlignment="1">
      <alignment horizontal="center" vertical="center"/>
    </xf>
    <xf numFmtId="0" fontId="50" fillId="0" borderId="13" xfId="0" quotePrefix="1" applyFont="1" applyFill="1" applyBorder="1" applyAlignment="1">
      <alignment horizontal="center" vertical="center"/>
    </xf>
    <xf numFmtId="0" fontId="50" fillId="0" borderId="6" xfId="0" applyFont="1" applyFill="1" applyBorder="1" applyAlignment="1">
      <alignment horizontal="center" vertical="center" wrapText="1"/>
    </xf>
    <xf numFmtId="0" fontId="56" fillId="0" borderId="11" xfId="0" applyFont="1" applyFill="1" applyBorder="1" applyAlignment="1">
      <alignment horizontal="left"/>
    </xf>
    <xf numFmtId="0" fontId="56" fillId="0" borderId="6" xfId="0" applyFont="1" applyFill="1" applyBorder="1" applyAlignment="1">
      <alignment horizontal="left"/>
    </xf>
    <xf numFmtId="0" fontId="56" fillId="0" borderId="13" xfId="0" applyFont="1" applyFill="1" applyBorder="1" applyAlignment="1">
      <alignment horizontal="left"/>
    </xf>
    <xf numFmtId="0" fontId="56" fillId="0" borderId="12" xfId="0" applyFont="1" applyFill="1" applyBorder="1" applyAlignment="1">
      <alignment horizontal="left"/>
    </xf>
    <xf numFmtId="0" fontId="25" fillId="0" borderId="0" xfId="0" applyFont="1" applyFill="1" applyAlignment="1">
      <alignment horizontal="left"/>
    </xf>
    <xf numFmtId="0" fontId="25" fillId="0" borderId="0" xfId="0" applyFont="1" applyFill="1" applyBorder="1" applyAlignment="1">
      <alignment horizontal="center" vertical="top" wrapText="1"/>
    </xf>
    <xf numFmtId="0" fontId="25" fillId="0" borderId="0" xfId="0" applyFont="1" applyFill="1" applyAlignment="1">
      <alignment horizontal="left" wrapText="1"/>
    </xf>
    <xf numFmtId="0" fontId="74" fillId="2" borderId="56" xfId="0" applyFont="1" applyFill="1" applyBorder="1" applyAlignment="1">
      <alignment horizontal="center" vertical="center" wrapText="1"/>
    </xf>
    <xf numFmtId="0" fontId="74" fillId="2" borderId="55" xfId="0" applyFont="1" applyFill="1" applyBorder="1" applyAlignment="1">
      <alignment horizontal="center" vertical="center" wrapText="1"/>
    </xf>
    <xf numFmtId="0" fontId="74" fillId="2" borderId="64" xfId="0" applyFont="1" applyFill="1" applyBorder="1" applyAlignment="1">
      <alignment horizontal="center" vertical="center" wrapText="1"/>
    </xf>
    <xf numFmtId="0" fontId="74" fillId="2" borderId="63" xfId="0" applyFont="1" applyFill="1" applyBorder="1" applyAlignment="1">
      <alignment horizontal="center" vertical="center" wrapText="1"/>
    </xf>
    <xf numFmtId="0" fontId="74" fillId="2" borderId="65" xfId="0" applyFont="1" applyFill="1" applyBorder="1" applyAlignment="1">
      <alignment horizontal="center" vertical="center" wrapText="1"/>
    </xf>
    <xf numFmtId="0" fontId="74" fillId="2" borderId="66" xfId="0" applyFont="1" applyFill="1" applyBorder="1" applyAlignment="1">
      <alignment horizontal="center" vertical="center" wrapText="1"/>
    </xf>
    <xf numFmtId="0" fontId="25" fillId="0" borderId="0" xfId="0" applyNumberFormat="1" applyFont="1" applyFill="1" applyBorder="1" applyAlignment="1">
      <alignment horizontal="left" vertical="top" wrapText="1"/>
    </xf>
    <xf numFmtId="0" fontId="74" fillId="2" borderId="54" xfId="0" applyFont="1" applyFill="1" applyBorder="1" applyAlignment="1">
      <alignment horizontal="center" wrapText="1"/>
    </xf>
    <xf numFmtId="0" fontId="74" fillId="2" borderId="55" xfId="0" applyFont="1" applyFill="1" applyBorder="1" applyAlignment="1">
      <alignment horizontal="center" wrapText="1"/>
    </xf>
    <xf numFmtId="0" fontId="74" fillId="2" borderId="59" xfId="0" applyFont="1" applyFill="1" applyBorder="1" applyAlignment="1">
      <alignment horizontal="center" vertical="center" wrapText="1"/>
    </xf>
    <xf numFmtId="0" fontId="74" fillId="2" borderId="58" xfId="0" applyFont="1" applyFill="1" applyBorder="1" applyAlignment="1">
      <alignment horizontal="center" vertical="center" wrapText="1"/>
    </xf>
    <xf numFmtId="0" fontId="99" fillId="0" borderId="0" xfId="0" applyNumberFormat="1" applyFont="1" applyFill="1" applyAlignment="1">
      <alignment horizontal="right"/>
    </xf>
    <xf numFmtId="0" fontId="25" fillId="0" borderId="68" xfId="0" applyFont="1" applyFill="1" applyBorder="1" applyAlignment="1">
      <alignment horizontal="center" wrapText="1"/>
    </xf>
    <xf numFmtId="0" fontId="25" fillId="0" borderId="34" xfId="0" applyFont="1" applyFill="1" applyBorder="1" applyAlignment="1">
      <alignment horizontal="center" wrapText="1"/>
    </xf>
    <xf numFmtId="0" fontId="74" fillId="2" borderId="61" xfId="0" applyFont="1" applyFill="1" applyBorder="1" applyAlignment="1">
      <alignment horizontal="center" vertical="center" wrapText="1"/>
    </xf>
    <xf numFmtId="0" fontId="74" fillId="2" borderId="60" xfId="0" applyFont="1" applyFill="1" applyBorder="1" applyAlignment="1">
      <alignment horizontal="center" vertical="center" wrapText="1"/>
    </xf>
    <xf numFmtId="0" fontId="50" fillId="0" borderId="0" xfId="0" applyFont="1" applyFill="1" applyAlignment="1">
      <alignment horizontal="right"/>
    </xf>
    <xf numFmtId="0" fontId="103" fillId="0" borderId="0" xfId="0" applyFont="1" applyFill="1" applyBorder="1" applyAlignment="1">
      <alignment horizontal="center"/>
    </xf>
    <xf numFmtId="0" fontId="86" fillId="2" borderId="15" xfId="0" applyFont="1" applyFill="1" applyBorder="1" applyAlignment="1">
      <alignment horizontal="center" vertical="center" wrapText="1"/>
    </xf>
    <xf numFmtId="0" fontId="86" fillId="2" borderId="5" xfId="0" applyFont="1" applyFill="1" applyBorder="1" applyAlignment="1">
      <alignment horizontal="center" vertical="center" wrapText="1"/>
    </xf>
    <xf numFmtId="0" fontId="86" fillId="2" borderId="11" xfId="0" applyFont="1" applyFill="1" applyBorder="1" applyAlignment="1">
      <alignment horizontal="center" vertical="center" wrapText="1"/>
    </xf>
    <xf numFmtId="0" fontId="86" fillId="2" borderId="6" xfId="0" applyFont="1" applyFill="1" applyBorder="1" applyAlignment="1">
      <alignment horizontal="center" vertical="center" wrapText="1"/>
    </xf>
    <xf numFmtId="0" fontId="86" fillId="2" borderId="13" xfId="0" applyFont="1" applyFill="1" applyBorder="1" applyAlignment="1">
      <alignment horizontal="center" vertical="center" wrapText="1"/>
    </xf>
    <xf numFmtId="0" fontId="86" fillId="2" borderId="12" xfId="0" applyFont="1" applyFill="1" applyBorder="1" applyAlignment="1">
      <alignment horizontal="center" vertical="center" wrapText="1"/>
    </xf>
    <xf numFmtId="0" fontId="86" fillId="2" borderId="16" xfId="0" applyFont="1" applyFill="1" applyBorder="1" applyAlignment="1">
      <alignment horizontal="center" vertical="center" textRotation="90" wrapText="1"/>
    </xf>
    <xf numFmtId="0" fontId="86" fillId="2" borderId="10" xfId="0" applyFont="1" applyFill="1" applyBorder="1" applyAlignment="1">
      <alignment horizontal="center" vertical="center" textRotation="90" wrapText="1"/>
    </xf>
    <xf numFmtId="0" fontId="86" fillId="2" borderId="8" xfId="0" applyFont="1" applyFill="1" applyBorder="1" applyAlignment="1">
      <alignment horizontal="center" vertical="center" textRotation="90" wrapText="1"/>
    </xf>
    <xf numFmtId="0" fontId="74" fillId="2" borderId="56" xfId="0" applyFont="1" applyFill="1" applyBorder="1" applyAlignment="1">
      <alignment horizontal="center" wrapText="1"/>
    </xf>
    <xf numFmtId="0" fontId="74" fillId="2" borderId="57"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62" xfId="0" applyFont="1" applyFill="1" applyBorder="1" applyAlignment="1">
      <alignment horizontal="center" vertical="center" wrapText="1"/>
    </xf>
    <xf numFmtId="0" fontId="74" fillId="2" borderId="57" xfId="0" applyFont="1" applyFill="1" applyBorder="1" applyAlignment="1">
      <alignment horizontal="center" wrapText="1"/>
    </xf>
    <xf numFmtId="0" fontId="74" fillId="2" borderId="58" xfId="0" applyFont="1" applyFill="1" applyBorder="1" applyAlignment="1">
      <alignment horizontal="center" wrapText="1"/>
    </xf>
    <xf numFmtId="0" fontId="74" fillId="2" borderId="17" xfId="0" applyFont="1" applyFill="1" applyBorder="1" applyAlignment="1">
      <alignment horizontal="center" wrapText="1"/>
    </xf>
    <xf numFmtId="0" fontId="74" fillId="2" borderId="1" xfId="0" applyFont="1" applyFill="1" applyBorder="1" applyAlignment="1">
      <alignment horizontal="center" wrapText="1"/>
    </xf>
    <xf numFmtId="0" fontId="74" fillId="2" borderId="47" xfId="0" applyFont="1" applyFill="1" applyBorder="1" applyAlignment="1">
      <alignment horizontal="center" wrapText="1"/>
    </xf>
    <xf numFmtId="0" fontId="5" fillId="0" borderId="0" xfId="0" applyFont="1" applyFill="1" applyAlignment="1">
      <alignment horizontal="center"/>
    </xf>
    <xf numFmtId="0" fontId="88" fillId="0" borderId="11" xfId="0" applyFont="1" applyFill="1" applyBorder="1" applyAlignment="1">
      <alignment horizontal="left"/>
    </xf>
    <xf numFmtId="0" fontId="88" fillId="0" borderId="6" xfId="0" applyFont="1" applyFill="1" applyBorder="1" applyAlignment="1">
      <alignment horizontal="left"/>
    </xf>
    <xf numFmtId="0" fontId="75" fillId="0" borderId="0" xfId="0" applyFont="1" applyFill="1" applyAlignment="1">
      <alignment horizontal="center"/>
    </xf>
    <xf numFmtId="0" fontId="65" fillId="0" borderId="0" xfId="0" applyFont="1" applyFill="1" applyAlignment="1">
      <alignment horizontal="left"/>
    </xf>
    <xf numFmtId="0" fontId="67" fillId="0" borderId="0" xfId="0" applyFont="1" applyFill="1" applyAlignment="1">
      <alignment horizontal="center"/>
    </xf>
    <xf numFmtId="0" fontId="66" fillId="0" borderId="0" xfId="0" applyFont="1" applyFill="1" applyAlignment="1">
      <alignment horizontal="center" wrapText="1"/>
    </xf>
    <xf numFmtId="0" fontId="65" fillId="0" borderId="0" xfId="0" applyFont="1" applyFill="1" applyAlignment="1">
      <alignment horizontal="center"/>
    </xf>
    <xf numFmtId="0" fontId="65" fillId="0" borderId="0" xfId="0" applyFont="1" applyFill="1" applyBorder="1" applyAlignment="1">
      <alignment horizontal="left"/>
    </xf>
    <xf numFmtId="4" fontId="22" fillId="0" borderId="18" xfId="42" applyNumberFormat="1" applyFont="1" applyBorder="1" applyAlignment="1">
      <alignment horizontal="center" vertical="center" wrapText="1"/>
    </xf>
    <xf numFmtId="4" fontId="22" fillId="0" borderId="23" xfId="42" applyNumberFormat="1" applyFont="1" applyBorder="1" applyAlignment="1">
      <alignment horizontal="center" vertical="center" wrapText="1"/>
    </xf>
    <xf numFmtId="3" fontId="23" fillId="0" borderId="0" xfId="42" applyNumberFormat="1" applyFont="1" applyFill="1" applyAlignment="1">
      <alignment horizontal="left"/>
    </xf>
    <xf numFmtId="0" fontId="40" fillId="0" borderId="0" xfId="42" applyFont="1" applyAlignment="1">
      <alignment horizontal="center"/>
    </xf>
    <xf numFmtId="0" fontId="23" fillId="0" borderId="0" xfId="42" applyFont="1"/>
    <xf numFmtId="0" fontId="23" fillId="0" borderId="15" xfId="42" applyFont="1" applyBorder="1" applyAlignment="1">
      <alignment horizontal="center" vertical="center"/>
    </xf>
    <xf numFmtId="0" fontId="23" fillId="0" borderId="41" xfId="42" applyFont="1" applyBorder="1" applyAlignment="1">
      <alignment horizontal="center" vertical="center"/>
    </xf>
    <xf numFmtId="0" fontId="23" fillId="0" borderId="5" xfId="42" applyFont="1" applyBorder="1" applyAlignment="1">
      <alignment horizontal="center" vertical="center"/>
    </xf>
    <xf numFmtId="4" fontId="46" fillId="0" borderId="0" xfId="42" applyNumberFormat="1" applyFont="1" applyBorder="1" applyAlignment="1">
      <alignment horizontal="center" vertical="center"/>
    </xf>
    <xf numFmtId="4" fontId="41" fillId="0" borderId="0" xfId="42" applyNumberFormat="1" applyFont="1" applyAlignment="1">
      <alignment horizontal="center" vertical="center"/>
    </xf>
    <xf numFmtId="4" fontId="23" fillId="0" borderId="0" xfId="42" applyNumberFormat="1" applyFont="1" applyAlignment="1">
      <alignment horizontal="center" wrapText="1"/>
    </xf>
    <xf numFmtId="4" fontId="23" fillId="0" borderId="0" xfId="42" applyNumberFormat="1" applyFont="1" applyAlignment="1">
      <alignment horizontal="center"/>
    </xf>
    <xf numFmtId="0" fontId="23" fillId="0" borderId="0" xfId="42" applyNumberFormat="1" applyFont="1" applyBorder="1" applyAlignment="1">
      <alignment horizontal="justify" vertical="top" wrapText="1"/>
    </xf>
    <xf numFmtId="0" fontId="23" fillId="0" borderId="0" xfId="42" applyNumberFormat="1" applyFont="1" applyFill="1" applyBorder="1" applyAlignment="1">
      <alignment horizontal="justify" vertical="top" wrapText="1"/>
    </xf>
    <xf numFmtId="0" fontId="23" fillId="0" borderId="0" xfId="42" applyNumberFormat="1" applyFont="1" applyBorder="1" applyAlignment="1">
      <alignment horizontal="left" vertical="top" wrapText="1"/>
    </xf>
    <xf numFmtId="0" fontId="23" fillId="0" borderId="0" xfId="42" applyNumberFormat="1" applyFont="1" applyBorder="1" applyAlignment="1">
      <alignment vertical="top" wrapText="1"/>
    </xf>
    <xf numFmtId="0" fontId="23" fillId="0" borderId="0" xfId="0" applyFont="1" applyFill="1" applyAlignment="1">
      <alignment horizontal="left"/>
    </xf>
    <xf numFmtId="0" fontId="42" fillId="0" borderId="0" xfId="0" applyFont="1" applyFill="1" applyBorder="1" applyAlignment="1">
      <alignment horizontal="center" vertical="top" wrapText="1"/>
    </xf>
    <xf numFmtId="0" fontId="92" fillId="0" borderId="0" xfId="0" applyFont="1" applyFill="1" applyAlignment="1">
      <alignment horizontal="left"/>
    </xf>
    <xf numFmtId="0" fontId="25" fillId="0" borderId="0" xfId="0" applyFont="1" applyFill="1" applyAlignment="1">
      <alignment horizontal="right"/>
    </xf>
    <xf numFmtId="4" fontId="51" fillId="0" borderId="0" xfId="42" applyNumberFormat="1" applyFont="1" applyBorder="1" applyAlignment="1">
      <alignment horizontal="center" vertical="center" wrapText="1"/>
    </xf>
    <xf numFmtId="0" fontId="22" fillId="0" borderId="0" xfId="42" applyFont="1" applyBorder="1" applyAlignment="1">
      <alignment horizontal="center" vertical="center"/>
    </xf>
    <xf numFmtId="0" fontId="23" fillId="0" borderId="18" xfId="42" applyFont="1" applyBorder="1" applyAlignment="1">
      <alignment horizontal="center" vertical="center" wrapText="1"/>
    </xf>
    <xf numFmtId="0" fontId="23" fillId="0" borderId="20" xfId="42" applyFont="1" applyBorder="1" applyAlignment="1">
      <alignment horizontal="center" vertical="center" wrapText="1"/>
    </xf>
    <xf numFmtId="0" fontId="23" fillId="0" borderId="37" xfId="42" applyFont="1" applyBorder="1" applyAlignment="1">
      <alignment horizontal="center" vertical="center" wrapText="1"/>
    </xf>
    <xf numFmtId="0" fontId="23" fillId="0" borderId="39" xfId="42" applyFont="1" applyBorder="1" applyAlignment="1">
      <alignment horizontal="center" vertical="center" wrapText="1"/>
    </xf>
    <xf numFmtId="0" fontId="23" fillId="0" borderId="26" xfId="42" applyFont="1" applyBorder="1" applyAlignment="1">
      <alignment horizontal="center" vertical="center" wrapText="1"/>
    </xf>
    <xf numFmtId="0" fontId="23" fillId="0" borderId="0" xfId="42" applyFont="1" applyBorder="1" applyAlignment="1">
      <alignment horizontal="center" vertical="center" wrapText="1"/>
    </xf>
    <xf numFmtId="0" fontId="23" fillId="0" borderId="24" xfId="42" applyFont="1" applyBorder="1" applyAlignment="1">
      <alignment horizontal="center" vertical="center" wrapText="1"/>
    </xf>
    <xf numFmtId="0" fontId="23" fillId="0" borderId="28" xfId="42" applyFont="1" applyBorder="1" applyAlignment="1">
      <alignment horizontal="center" vertical="center" wrapText="1"/>
    </xf>
    <xf numFmtId="0" fontId="22" fillId="0" borderId="0" xfId="42" applyFont="1" applyAlignment="1">
      <alignment horizontal="center"/>
    </xf>
    <xf numFmtId="0" fontId="23" fillId="0" borderId="24" xfId="1" applyNumberFormat="1" applyFont="1" applyFill="1" applyBorder="1" applyAlignment="1">
      <alignment horizontal="center" vertical="top" wrapText="1"/>
    </xf>
    <xf numFmtId="0" fontId="23" fillId="0" borderId="36" xfId="1" applyNumberFormat="1" applyFont="1" applyFill="1" applyBorder="1" applyAlignment="1">
      <alignment horizontal="center" vertical="top" wrapText="1"/>
    </xf>
    <xf numFmtId="0" fontId="23" fillId="0" borderId="21" xfId="1" applyNumberFormat="1" applyFont="1" applyFill="1" applyBorder="1" applyAlignment="1">
      <alignment horizontal="center" vertical="top" wrapText="1"/>
    </xf>
    <xf numFmtId="0" fontId="40" fillId="0" borderId="0" xfId="0" applyNumberFormat="1" applyFont="1" applyFill="1" applyAlignment="1">
      <alignment horizontal="center"/>
    </xf>
    <xf numFmtId="0" fontId="23" fillId="0" borderId="18" xfId="0" applyNumberFormat="1" applyFont="1" applyFill="1" applyBorder="1" applyAlignment="1">
      <alignment horizontal="center" vertical="center" wrapText="1"/>
    </xf>
    <xf numFmtId="0" fontId="23" fillId="0" borderId="23" xfId="0" applyNumberFormat="1" applyFont="1" applyFill="1" applyBorder="1" applyAlignment="1">
      <alignment horizontal="center" vertical="center" wrapText="1"/>
    </xf>
    <xf numFmtId="0" fontId="23" fillId="0" borderId="35" xfId="0" applyFont="1" applyFill="1" applyBorder="1" applyAlignment="1">
      <alignment horizontal="center"/>
    </xf>
    <xf numFmtId="0" fontId="23" fillId="0" borderId="36" xfId="0" applyFont="1" applyFill="1" applyBorder="1" applyAlignment="1">
      <alignment horizontal="center"/>
    </xf>
    <xf numFmtId="0" fontId="23" fillId="0" borderId="21" xfId="0" applyFont="1" applyFill="1" applyBorder="1" applyAlignment="1">
      <alignment horizontal="center"/>
    </xf>
    <xf numFmtId="43" fontId="23" fillId="0" borderId="35" xfId="1" applyFont="1" applyFill="1" applyBorder="1" applyAlignment="1">
      <alignment horizontal="center"/>
    </xf>
    <xf numFmtId="43" fontId="23" fillId="0" borderId="36" xfId="1" applyFont="1" applyFill="1" applyBorder="1" applyAlignment="1">
      <alignment horizontal="center"/>
    </xf>
    <xf numFmtId="43" fontId="23" fillId="0" borderId="21" xfId="1" applyFont="1" applyFill="1" applyBorder="1" applyAlignment="1">
      <alignment horizontal="center"/>
    </xf>
    <xf numFmtId="0" fontId="92" fillId="0" borderId="0" xfId="0" applyNumberFormat="1" applyFont="1" applyFill="1" applyAlignment="1">
      <alignment horizontal="left"/>
    </xf>
    <xf numFmtId="43" fontId="92" fillId="0" borderId="0" xfId="1" applyFont="1" applyFill="1" applyAlignment="1">
      <alignment horizontal="left"/>
    </xf>
    <xf numFmtId="43" fontId="25" fillId="0" borderId="0" xfId="1" applyFont="1" applyFill="1" applyAlignment="1">
      <alignment horizontal="left"/>
    </xf>
    <xf numFmtId="0" fontId="46" fillId="0" borderId="0" xfId="0" applyFont="1" applyFill="1" applyBorder="1" applyAlignment="1">
      <alignment horizontal="center"/>
    </xf>
    <xf numFmtId="0" fontId="75" fillId="0" borderId="0" xfId="0" applyFont="1" applyFill="1" applyAlignment="1"/>
    <xf numFmtId="0" fontId="20" fillId="0" borderId="0" xfId="0" applyFont="1" applyFill="1" applyAlignment="1"/>
    <xf numFmtId="0" fontId="5" fillId="0" borderId="0" xfId="0" applyFont="1" applyFill="1" applyAlignment="1">
      <alignment horizontal="center" vertical="center" wrapText="1"/>
    </xf>
    <xf numFmtId="0" fontId="49" fillId="0" borderId="0" xfId="0" applyFont="1" applyFill="1" applyAlignment="1">
      <alignment horizontal="center"/>
    </xf>
    <xf numFmtId="0" fontId="4" fillId="0" borderId="0" xfId="0" applyFont="1" applyFill="1" applyAlignment="1">
      <alignment horizontal="center"/>
    </xf>
    <xf numFmtId="0" fontId="76" fillId="0" borderId="0" xfId="0" applyFont="1" applyFill="1" applyAlignment="1">
      <alignment horizontal="center"/>
    </xf>
    <xf numFmtId="0" fontId="49" fillId="0" borderId="0" xfId="0" applyFont="1" applyFill="1" applyBorder="1" applyAlignment="1">
      <alignment vertical="center"/>
    </xf>
    <xf numFmtId="0" fontId="2" fillId="0" borderId="0" xfId="0" applyFont="1" applyFill="1" applyAlignment="1">
      <alignment horizontal="center"/>
    </xf>
    <xf numFmtId="0" fontId="93" fillId="0" borderId="0" xfId="0" applyFont="1" applyFill="1"/>
    <xf numFmtId="0" fontId="93" fillId="0" borderId="0" xfId="0" applyFont="1" applyFill="1" applyAlignment="1">
      <alignment vertical="center"/>
    </xf>
    <xf numFmtId="0" fontId="101" fillId="0" borderId="0" xfId="0" applyFont="1" applyFill="1" applyAlignment="1">
      <alignment horizontal="left"/>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colors>
    <mruColors>
      <color rgb="FFEE50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19050</xdr:colOff>
      <xdr:row>11</xdr:row>
      <xdr:rowOff>0</xdr:rowOff>
    </xdr:from>
    <xdr:to>
      <xdr:col>9</xdr:col>
      <xdr:colOff>76200</xdr:colOff>
      <xdr:row>12</xdr:row>
      <xdr:rowOff>190500</xdr:rowOff>
    </xdr:to>
    <xdr:sp macro="" textlink="">
      <xdr:nvSpPr>
        <xdr:cNvPr id="2" name="Right Brace 1"/>
        <xdr:cNvSpPr/>
      </xdr:nvSpPr>
      <xdr:spPr>
        <a:xfrm>
          <a:off x="6438900" y="188595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235322</xdr:rowOff>
    </xdr:from>
    <xdr:to>
      <xdr:col>9</xdr:col>
      <xdr:colOff>67235</xdr:colOff>
      <xdr:row>13</xdr:row>
      <xdr:rowOff>22411</xdr:rowOff>
    </xdr:to>
    <xdr:sp macro="" textlink="">
      <xdr:nvSpPr>
        <xdr:cNvPr id="5" name="Right Brace 4"/>
        <xdr:cNvSpPr/>
      </xdr:nvSpPr>
      <xdr:spPr>
        <a:xfrm>
          <a:off x="9744075" y="2359397"/>
          <a:ext cx="48185" cy="50146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34</xdr:row>
      <xdr:rowOff>0</xdr:rowOff>
    </xdr:from>
    <xdr:to>
      <xdr:col>9</xdr:col>
      <xdr:colOff>45719</xdr:colOff>
      <xdr:row>39</xdr:row>
      <xdr:rowOff>209550</xdr:rowOff>
    </xdr:to>
    <xdr:sp macro="" textlink="">
      <xdr:nvSpPr>
        <xdr:cNvPr id="11" name="Right Brace 10"/>
        <xdr:cNvSpPr/>
      </xdr:nvSpPr>
      <xdr:spPr>
        <a:xfrm>
          <a:off x="9725025" y="7839075"/>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49531</xdr:colOff>
      <xdr:row>28</xdr:row>
      <xdr:rowOff>9525</xdr:rowOff>
    </xdr:from>
    <xdr:to>
      <xdr:col>9</xdr:col>
      <xdr:colOff>95250</xdr:colOff>
      <xdr:row>32</xdr:row>
      <xdr:rowOff>9525</xdr:rowOff>
    </xdr:to>
    <xdr:sp macro="" textlink="">
      <xdr:nvSpPr>
        <xdr:cNvPr id="15" name="Right Brace 14"/>
        <xdr:cNvSpPr/>
      </xdr:nvSpPr>
      <xdr:spPr>
        <a:xfrm>
          <a:off x="9774556" y="6591300"/>
          <a:ext cx="45719" cy="9906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1125856</xdr:colOff>
      <xdr:row>21</xdr:row>
      <xdr:rowOff>28575</xdr:rowOff>
    </xdr:from>
    <xdr:to>
      <xdr:col>4</xdr:col>
      <xdr:colOff>0</xdr:colOff>
      <xdr:row>21</xdr:row>
      <xdr:rowOff>219075</xdr:rowOff>
    </xdr:to>
    <xdr:sp macro="" textlink="">
      <xdr:nvSpPr>
        <xdr:cNvPr id="2" name="Left Brace 1"/>
        <xdr:cNvSpPr/>
      </xdr:nvSpPr>
      <xdr:spPr bwMode="auto">
        <a:xfrm>
          <a:off x="1516381" y="4953000"/>
          <a:ext cx="45719" cy="190500"/>
        </a:xfrm>
        <a:prstGeom prst="lef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twoCellAnchor>
    <xdr:from>
      <xdr:col>4</xdr:col>
      <xdr:colOff>1238250</xdr:colOff>
      <xdr:row>21</xdr:row>
      <xdr:rowOff>28575</xdr:rowOff>
    </xdr:from>
    <xdr:to>
      <xdr:col>4</xdr:col>
      <xdr:colOff>1304925</xdr:colOff>
      <xdr:row>21</xdr:row>
      <xdr:rowOff>219075</xdr:rowOff>
    </xdr:to>
    <xdr:sp macro="" textlink="">
      <xdr:nvSpPr>
        <xdr:cNvPr id="3" name="Right Brace 2"/>
        <xdr:cNvSpPr/>
      </xdr:nvSpPr>
      <xdr:spPr bwMode="auto">
        <a:xfrm>
          <a:off x="2800350" y="4953000"/>
          <a:ext cx="66675" cy="1905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8</xdr:row>
      <xdr:rowOff>114300</xdr:rowOff>
    </xdr:from>
    <xdr:to>
      <xdr:col>2</xdr:col>
      <xdr:colOff>2924175</xdr:colOff>
      <xdr:row>17</xdr:row>
      <xdr:rowOff>47625</xdr:rowOff>
    </xdr:to>
    <xdr:cxnSp macro="">
      <xdr:nvCxnSpPr>
        <xdr:cNvPr id="3" name="Straight Connector 2"/>
        <xdr:cNvCxnSpPr/>
      </xdr:nvCxnSpPr>
      <xdr:spPr>
        <a:xfrm>
          <a:off x="161925" y="2152650"/>
          <a:ext cx="4981575" cy="1733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18</xdr:row>
      <xdr:rowOff>47625</xdr:rowOff>
    </xdr:from>
    <xdr:to>
      <xdr:col>4</xdr:col>
      <xdr:colOff>1104900</xdr:colOff>
      <xdr:row>23</xdr:row>
      <xdr:rowOff>161925</xdr:rowOff>
    </xdr:to>
    <xdr:cxnSp macro="">
      <xdr:nvCxnSpPr>
        <xdr:cNvPr id="5" name="Straight Connector 4"/>
        <xdr:cNvCxnSpPr/>
      </xdr:nvCxnSpPr>
      <xdr:spPr>
        <a:xfrm>
          <a:off x="5762625" y="4086225"/>
          <a:ext cx="3514725" cy="1114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xdr:colOff>
      <xdr:row>8</xdr:row>
      <xdr:rowOff>114300</xdr:rowOff>
    </xdr:from>
    <xdr:to>
      <xdr:col>3</xdr:col>
      <xdr:colOff>981075</xdr:colOff>
      <xdr:row>13</xdr:row>
      <xdr:rowOff>38100</xdr:rowOff>
    </xdr:to>
    <xdr:cxnSp macro="">
      <xdr:nvCxnSpPr>
        <xdr:cNvPr id="3" name="Straight Connector 2"/>
        <xdr:cNvCxnSpPr/>
      </xdr:nvCxnSpPr>
      <xdr:spPr>
        <a:xfrm>
          <a:off x="685800" y="2390775"/>
          <a:ext cx="3819525" cy="923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13</xdr:row>
      <xdr:rowOff>190500</xdr:rowOff>
    </xdr:from>
    <xdr:to>
      <xdr:col>7</xdr:col>
      <xdr:colOff>695325</xdr:colOff>
      <xdr:row>18</xdr:row>
      <xdr:rowOff>95250</xdr:rowOff>
    </xdr:to>
    <xdr:cxnSp macro="">
      <xdr:nvCxnSpPr>
        <xdr:cNvPr id="5" name="Straight Connector 4"/>
        <xdr:cNvCxnSpPr/>
      </xdr:nvCxnSpPr>
      <xdr:spPr>
        <a:xfrm>
          <a:off x="5048250" y="3467100"/>
          <a:ext cx="2876550" cy="904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10</xdr:row>
      <xdr:rowOff>104775</xdr:rowOff>
    </xdr:from>
    <xdr:to>
      <xdr:col>8</xdr:col>
      <xdr:colOff>85725</xdr:colOff>
      <xdr:row>21</xdr:row>
      <xdr:rowOff>47626</xdr:rowOff>
    </xdr:to>
    <xdr:cxnSp macro="">
      <xdr:nvCxnSpPr>
        <xdr:cNvPr id="3" name="Straight Connector 2"/>
        <xdr:cNvCxnSpPr/>
      </xdr:nvCxnSpPr>
      <xdr:spPr>
        <a:xfrm flipH="1" flipV="1">
          <a:off x="6981825" y="3571875"/>
          <a:ext cx="5114925" cy="2143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590550</xdr:colOff>
      <xdr:row>22</xdr:row>
      <xdr:rowOff>114300</xdr:rowOff>
    </xdr:from>
    <xdr:to>
      <xdr:col>13</xdr:col>
      <xdr:colOff>9526</xdr:colOff>
      <xdr:row>31</xdr:row>
      <xdr:rowOff>190501</xdr:rowOff>
    </xdr:to>
    <xdr:cxnSp macro="">
      <xdr:nvCxnSpPr>
        <xdr:cNvPr id="4" name="Straight Connector 3"/>
        <xdr:cNvCxnSpPr/>
      </xdr:nvCxnSpPr>
      <xdr:spPr>
        <a:xfrm flipH="1" flipV="1">
          <a:off x="12601575" y="5981700"/>
          <a:ext cx="3790951" cy="18764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17</xdr:row>
      <xdr:rowOff>104775</xdr:rowOff>
    </xdr:from>
    <xdr:to>
      <xdr:col>5</xdr:col>
      <xdr:colOff>238126</xdr:colOff>
      <xdr:row>25</xdr:row>
      <xdr:rowOff>123826</xdr:rowOff>
    </xdr:to>
    <xdr:cxnSp macro="">
      <xdr:nvCxnSpPr>
        <xdr:cNvPr id="3" name="Straight Connector 2"/>
        <xdr:cNvCxnSpPr/>
      </xdr:nvCxnSpPr>
      <xdr:spPr>
        <a:xfrm flipH="1" flipV="1">
          <a:off x="8601075" y="3181350"/>
          <a:ext cx="2000251" cy="15621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790577</xdr:colOff>
      <xdr:row>27</xdr:row>
      <xdr:rowOff>114302</xdr:rowOff>
    </xdr:from>
    <xdr:to>
      <xdr:col>7</xdr:col>
      <xdr:colOff>723900</xdr:colOff>
      <xdr:row>35</xdr:row>
      <xdr:rowOff>38100</xdr:rowOff>
    </xdr:to>
    <xdr:cxnSp macro="">
      <xdr:nvCxnSpPr>
        <xdr:cNvPr id="5" name="Straight Connector 4"/>
        <xdr:cNvCxnSpPr/>
      </xdr:nvCxnSpPr>
      <xdr:spPr>
        <a:xfrm flipH="1" flipV="1">
          <a:off x="11153777" y="5153027"/>
          <a:ext cx="1962148" cy="15525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14</xdr:row>
      <xdr:rowOff>180975</xdr:rowOff>
    </xdr:from>
    <xdr:to>
      <xdr:col>6</xdr:col>
      <xdr:colOff>2495550</xdr:colOff>
      <xdr:row>23</xdr:row>
      <xdr:rowOff>95250</xdr:rowOff>
    </xdr:to>
    <xdr:cxnSp macro="">
      <xdr:nvCxnSpPr>
        <xdr:cNvPr id="5" name="Straight Connector 4"/>
        <xdr:cNvCxnSpPr/>
      </xdr:nvCxnSpPr>
      <xdr:spPr>
        <a:xfrm>
          <a:off x="5257800" y="3667125"/>
          <a:ext cx="5210175" cy="1628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7</xdr:row>
      <xdr:rowOff>47625</xdr:rowOff>
    </xdr:from>
    <xdr:to>
      <xdr:col>3</xdr:col>
      <xdr:colOff>1171575</xdr:colOff>
      <xdr:row>14</xdr:row>
      <xdr:rowOff>47625</xdr:rowOff>
    </xdr:to>
    <xdr:cxnSp macro="">
      <xdr:nvCxnSpPr>
        <xdr:cNvPr id="11" name="Straight Connector 10"/>
        <xdr:cNvCxnSpPr/>
      </xdr:nvCxnSpPr>
      <xdr:spPr>
        <a:xfrm>
          <a:off x="400050" y="2095500"/>
          <a:ext cx="4391025" cy="1438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8</xdr:row>
      <xdr:rowOff>19050</xdr:rowOff>
    </xdr:from>
    <xdr:to>
      <xdr:col>3</xdr:col>
      <xdr:colOff>228600</xdr:colOff>
      <xdr:row>14</xdr:row>
      <xdr:rowOff>57150</xdr:rowOff>
    </xdr:to>
    <xdr:cxnSp macro="">
      <xdr:nvCxnSpPr>
        <xdr:cNvPr id="3" name="Straight Connector 2"/>
        <xdr:cNvCxnSpPr/>
      </xdr:nvCxnSpPr>
      <xdr:spPr>
        <a:xfrm>
          <a:off x="447675" y="2800350"/>
          <a:ext cx="4352925" cy="127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781050</xdr:colOff>
      <xdr:row>15</xdr:row>
      <xdr:rowOff>9525</xdr:rowOff>
    </xdr:from>
    <xdr:to>
      <xdr:col>6</xdr:col>
      <xdr:colOff>2400300</xdr:colOff>
      <xdr:row>21</xdr:row>
      <xdr:rowOff>123825</xdr:rowOff>
    </xdr:to>
    <xdr:cxnSp macro="">
      <xdr:nvCxnSpPr>
        <xdr:cNvPr id="5" name="Straight Connector 4"/>
        <xdr:cNvCxnSpPr/>
      </xdr:nvCxnSpPr>
      <xdr:spPr>
        <a:xfrm>
          <a:off x="5353050" y="4219575"/>
          <a:ext cx="5114925" cy="1257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xdr:colOff>
      <xdr:row>31</xdr:row>
      <xdr:rowOff>38100</xdr:rowOff>
    </xdr:from>
    <xdr:to>
      <xdr:col>12</xdr:col>
      <xdr:colOff>266700</xdr:colOff>
      <xdr:row>33</xdr:row>
      <xdr:rowOff>161925</xdr:rowOff>
    </xdr:to>
    <xdr:sp macro="" textlink="">
      <xdr:nvSpPr>
        <xdr:cNvPr id="2" name="Right Brace 1"/>
        <xdr:cNvSpPr/>
      </xdr:nvSpPr>
      <xdr:spPr>
        <a:xfrm>
          <a:off x="11630025" y="8601075"/>
          <a:ext cx="200025" cy="523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57150</xdr:colOff>
      <xdr:row>23</xdr:row>
      <xdr:rowOff>28575</xdr:rowOff>
    </xdr:from>
    <xdr:to>
      <xdr:col>6</xdr:col>
      <xdr:colOff>295275</xdr:colOff>
      <xdr:row>25</xdr:row>
      <xdr:rowOff>133350</xdr:rowOff>
    </xdr:to>
    <xdr:sp macro="" textlink="">
      <xdr:nvSpPr>
        <xdr:cNvPr id="2" name="Right Brace 1"/>
        <xdr:cNvSpPr/>
      </xdr:nvSpPr>
      <xdr:spPr>
        <a:xfrm>
          <a:off x="6838950" y="5915025"/>
          <a:ext cx="238125" cy="504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15</xdr:row>
      <xdr:rowOff>104775</xdr:rowOff>
    </xdr:from>
    <xdr:to>
      <xdr:col>7</xdr:col>
      <xdr:colOff>228600</xdr:colOff>
      <xdr:row>17</xdr:row>
      <xdr:rowOff>104775</xdr:rowOff>
    </xdr:to>
    <xdr:cxnSp macro="">
      <xdr:nvCxnSpPr>
        <xdr:cNvPr id="3" name="Straight Connector 2"/>
        <xdr:cNvCxnSpPr/>
      </xdr:nvCxnSpPr>
      <xdr:spPr>
        <a:xfrm>
          <a:off x="2914650" y="4124325"/>
          <a:ext cx="2238375" cy="40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17</xdr:row>
      <xdr:rowOff>209550</xdr:rowOff>
    </xdr:from>
    <xdr:to>
      <xdr:col>10</xdr:col>
      <xdr:colOff>1809750</xdr:colOff>
      <xdr:row>21</xdr:row>
      <xdr:rowOff>47625</xdr:rowOff>
    </xdr:to>
    <xdr:cxnSp macro="">
      <xdr:nvCxnSpPr>
        <xdr:cNvPr id="5" name="Straight Connector 4"/>
        <xdr:cNvCxnSpPr/>
      </xdr:nvCxnSpPr>
      <xdr:spPr>
        <a:xfrm>
          <a:off x="5753100" y="4638675"/>
          <a:ext cx="3857625" cy="847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154781</xdr:colOff>
      <xdr:row>11</xdr:row>
      <xdr:rowOff>119062</xdr:rowOff>
    </xdr:from>
    <xdr:to>
      <xdr:col>5</xdr:col>
      <xdr:colOff>130968</xdr:colOff>
      <xdr:row>19</xdr:row>
      <xdr:rowOff>0</xdr:rowOff>
    </xdr:to>
    <xdr:cxnSp macro="">
      <xdr:nvCxnSpPr>
        <xdr:cNvPr id="5" name="Straight Connector 4"/>
        <xdr:cNvCxnSpPr/>
      </xdr:nvCxnSpPr>
      <xdr:spPr>
        <a:xfrm>
          <a:off x="4536281" y="3810000"/>
          <a:ext cx="3524250" cy="152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631031</xdr:colOff>
      <xdr:row>19</xdr:row>
      <xdr:rowOff>190500</xdr:rowOff>
    </xdr:from>
    <xdr:to>
      <xdr:col>9</xdr:col>
      <xdr:colOff>154781</xdr:colOff>
      <xdr:row>26</xdr:row>
      <xdr:rowOff>95250</xdr:rowOff>
    </xdr:to>
    <xdr:cxnSp macro="">
      <xdr:nvCxnSpPr>
        <xdr:cNvPr id="9" name="Straight Connector 8"/>
        <xdr:cNvCxnSpPr/>
      </xdr:nvCxnSpPr>
      <xdr:spPr>
        <a:xfrm>
          <a:off x="8560594" y="5524500"/>
          <a:ext cx="3345656" cy="13692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2:AD249"/>
  <sheetViews>
    <sheetView topLeftCell="F1" workbookViewId="0">
      <selection activeCell="L2" sqref="L2:Q9"/>
    </sheetView>
  </sheetViews>
  <sheetFormatPr defaultRowHeight="15"/>
  <cols>
    <col min="1" max="1" width="17" style="281" customWidth="1"/>
    <col min="2" max="2" width="2.7109375" style="281" customWidth="1"/>
    <col min="3" max="3" width="54.140625" style="281" customWidth="1"/>
    <col min="4" max="4" width="6.140625" style="281" customWidth="1"/>
    <col min="5" max="5" width="7.28515625" style="281" customWidth="1"/>
    <col min="6" max="6" width="2.28515625" style="281" customWidth="1"/>
    <col min="7" max="7" width="17.5703125" style="675" customWidth="1"/>
    <col min="8" max="8" width="2.7109375" style="281" customWidth="1"/>
    <col min="9" max="9" width="18.85546875" style="281" customWidth="1"/>
    <col min="10" max="10" width="10.5703125" style="281" customWidth="1"/>
    <col min="11" max="11" width="9.140625" style="281"/>
    <col min="12" max="12" width="17.7109375" style="679" customWidth="1"/>
    <col min="13" max="13" width="12.140625" style="679" customWidth="1"/>
    <col min="14" max="16" width="9.140625" style="281"/>
    <col min="17" max="17" width="18.5703125" style="281" customWidth="1"/>
    <col min="18" max="16384" width="9.140625" style="281"/>
  </cols>
  <sheetData>
    <row r="2" spans="1:30" ht="18.75">
      <c r="I2" s="676" t="s">
        <v>546</v>
      </c>
      <c r="J2" s="504" t="s">
        <v>0</v>
      </c>
      <c r="L2" s="1161"/>
      <c r="M2" s="1161"/>
      <c r="N2" s="1161"/>
      <c r="O2" s="1161"/>
      <c r="P2" s="1161"/>
      <c r="Q2" s="1161"/>
    </row>
    <row r="3" spans="1:30" ht="18.75">
      <c r="A3" s="1164" t="s">
        <v>1485</v>
      </c>
      <c r="B3" s="1165"/>
      <c r="C3" s="1165"/>
      <c r="D3" s="1165"/>
      <c r="E3" s="1165"/>
      <c r="F3" s="1165"/>
      <c r="G3" s="1165"/>
      <c r="H3" s="1165"/>
      <c r="I3" s="1165"/>
      <c r="J3" s="504"/>
      <c r="L3" s="677"/>
      <c r="M3" s="677"/>
      <c r="N3" s="677"/>
      <c r="O3" s="677"/>
      <c r="P3" s="677"/>
      <c r="Q3" s="677"/>
    </row>
    <row r="4" spans="1:30" s="678" customFormat="1" ht="19.5" customHeight="1">
      <c r="A4" s="1166" t="s">
        <v>816</v>
      </c>
      <c r="B4" s="1166"/>
      <c r="C4" s="1166"/>
      <c r="D4" s="1166"/>
      <c r="E4" s="1166"/>
      <c r="F4" s="1166"/>
      <c r="G4" s="1166"/>
      <c r="H4" s="1166"/>
      <c r="I4" s="1166"/>
      <c r="L4" s="1160"/>
      <c r="M4" s="1160"/>
      <c r="N4" s="1160"/>
      <c r="O4" s="1160"/>
      <c r="P4" s="1160"/>
      <c r="Q4" s="1160"/>
    </row>
    <row r="5" spans="1:30" s="678" customFormat="1" ht="20.25" customHeight="1">
      <c r="A5" s="1166" t="s">
        <v>124</v>
      </c>
      <c r="B5" s="1166"/>
      <c r="C5" s="1166"/>
      <c r="D5" s="1166"/>
      <c r="E5" s="1166"/>
      <c r="F5" s="1166"/>
      <c r="G5" s="1166"/>
      <c r="H5" s="1166"/>
      <c r="I5" s="1166"/>
      <c r="L5" s="1160"/>
      <c r="M5" s="1160"/>
      <c r="N5" s="1160"/>
      <c r="O5" s="1160"/>
      <c r="P5" s="1160"/>
      <c r="Q5" s="1160"/>
    </row>
    <row r="6" spans="1:30" ht="20.25" customHeight="1">
      <c r="A6" s="679"/>
      <c r="B6" s="679"/>
      <c r="C6" s="679"/>
      <c r="D6" s="679"/>
      <c r="E6" s="679"/>
      <c r="F6" s="679"/>
      <c r="G6" s="680"/>
      <c r="H6" s="679"/>
      <c r="I6" s="681" t="s">
        <v>0</v>
      </c>
      <c r="J6" s="281" t="s">
        <v>0</v>
      </c>
      <c r="L6" s="1161"/>
      <c r="M6" s="1161"/>
      <c r="N6" s="1161"/>
      <c r="O6" s="1161"/>
      <c r="P6" s="1161"/>
      <c r="Q6" s="1161"/>
    </row>
    <row r="7" spans="1:30" ht="18.75" customHeight="1">
      <c r="A7" s="682"/>
      <c r="B7" s="682"/>
      <c r="C7" s="683"/>
      <c r="D7" s="683"/>
      <c r="E7" s="683"/>
      <c r="F7" s="683"/>
      <c r="G7" s="684"/>
      <c r="H7" s="683"/>
      <c r="I7" s="681" t="s">
        <v>9</v>
      </c>
      <c r="J7" s="529"/>
      <c r="K7" s="529"/>
      <c r="L7" s="1162"/>
      <c r="M7" s="1162"/>
      <c r="N7" s="1162"/>
      <c r="O7" s="1162"/>
      <c r="P7" s="1162"/>
      <c r="Q7" s="1162"/>
      <c r="R7" s="685"/>
      <c r="S7" s="685"/>
      <c r="T7" s="685"/>
      <c r="U7" s="685"/>
      <c r="V7" s="685"/>
      <c r="W7" s="685"/>
      <c r="X7" s="529"/>
      <c r="Y7" s="529"/>
      <c r="Z7" s="529"/>
      <c r="AA7" s="529"/>
      <c r="AB7" s="529"/>
      <c r="AC7" s="529"/>
    </row>
    <row r="8" spans="1:30" ht="19.5" customHeight="1">
      <c r="A8" s="1167" t="s">
        <v>817</v>
      </c>
      <c r="B8" s="686"/>
      <c r="C8" s="687"/>
      <c r="D8" s="687"/>
      <c r="E8" s="1167" t="s">
        <v>125</v>
      </c>
      <c r="F8" s="687"/>
      <c r="G8" s="1167" t="s">
        <v>126</v>
      </c>
      <c r="H8" s="1167"/>
      <c r="I8" s="1167"/>
      <c r="J8" s="529"/>
      <c r="K8" s="529"/>
      <c r="L8" s="688"/>
      <c r="M8" s="689"/>
      <c r="N8" s="685"/>
      <c r="O8" s="685"/>
      <c r="P8" s="685"/>
      <c r="Q8" s="685"/>
      <c r="R8" s="685"/>
      <c r="S8" s="685"/>
      <c r="T8" s="685"/>
      <c r="U8" s="685"/>
      <c r="V8" s="685"/>
      <c r="W8" s="685"/>
      <c r="X8" s="529"/>
      <c r="Y8" s="529"/>
      <c r="Z8" s="529"/>
      <c r="AA8" s="529"/>
      <c r="AB8" s="529"/>
      <c r="AC8" s="529"/>
    </row>
    <row r="9" spans="1:30" ht="21.75" customHeight="1">
      <c r="A9" s="1167"/>
      <c r="B9" s="686"/>
      <c r="C9" s="687"/>
      <c r="D9" s="687"/>
      <c r="E9" s="1167"/>
      <c r="F9" s="687"/>
      <c r="G9" s="690">
        <v>2023</v>
      </c>
      <c r="H9" s="690"/>
      <c r="I9" s="690">
        <v>2022</v>
      </c>
      <c r="J9" s="529"/>
      <c r="K9" s="529"/>
      <c r="L9" s="1163"/>
      <c r="M9" s="1163"/>
      <c r="N9" s="529"/>
      <c r="O9" s="529"/>
      <c r="P9" s="529"/>
      <c r="Q9" s="529"/>
      <c r="R9" s="529"/>
      <c r="S9" s="529"/>
      <c r="T9" s="529"/>
      <c r="U9" s="529"/>
      <c r="V9" s="529"/>
      <c r="W9" s="529"/>
      <c r="X9" s="529"/>
      <c r="Y9" s="529"/>
      <c r="Z9" s="529"/>
      <c r="AA9" s="529"/>
      <c r="AB9" s="529"/>
      <c r="AC9" s="529"/>
    </row>
    <row r="10" spans="1:30" ht="16.5" customHeight="1">
      <c r="A10" s="691"/>
      <c r="B10" s="691"/>
      <c r="C10" s="692"/>
      <c r="D10" s="692"/>
      <c r="E10" s="692"/>
      <c r="F10" s="692"/>
      <c r="G10" s="693"/>
      <c r="H10" s="692"/>
      <c r="I10" s="692"/>
      <c r="J10" s="529"/>
      <c r="K10" s="529"/>
      <c r="L10" s="694" t="s">
        <v>893</v>
      </c>
      <c r="M10" s="694" t="s">
        <v>894</v>
      </c>
      <c r="N10" s="529"/>
      <c r="O10" s="529"/>
      <c r="P10" s="529"/>
      <c r="Q10" s="529"/>
      <c r="R10" s="529"/>
      <c r="S10" s="529"/>
      <c r="T10" s="529"/>
      <c r="U10" s="529"/>
      <c r="V10" s="529"/>
      <c r="W10" s="529"/>
      <c r="X10" s="529"/>
      <c r="Y10" s="529"/>
      <c r="Z10" s="529"/>
      <c r="AA10" s="529"/>
      <c r="AB10" s="529"/>
      <c r="AC10" s="529"/>
      <c r="AD10" s="529"/>
    </row>
    <row r="11" spans="1:30" ht="20.100000000000001" customHeight="1">
      <c r="B11" s="695"/>
      <c r="C11" s="696" t="s">
        <v>127</v>
      </c>
      <c r="D11" s="695"/>
      <c r="E11" s="695"/>
      <c r="F11" s="695"/>
      <c r="G11" s="695"/>
      <c r="H11" s="695"/>
      <c r="I11" s="695"/>
      <c r="J11" s="529" t="s">
        <v>0</v>
      </c>
      <c r="K11" s="529"/>
      <c r="L11" s="682"/>
      <c r="M11" s="682"/>
      <c r="N11" s="529"/>
      <c r="O11" s="529"/>
      <c r="P11" s="529"/>
      <c r="Q11" s="529"/>
      <c r="R11" s="529"/>
      <c r="S11" s="529"/>
      <c r="T11" s="529"/>
      <c r="U11" s="529"/>
      <c r="V11" s="529"/>
      <c r="W11" s="529"/>
      <c r="X11" s="529"/>
      <c r="Y11" s="529"/>
      <c r="Z11" s="529"/>
      <c r="AA11" s="529"/>
      <c r="AB11" s="529"/>
      <c r="AC11" s="529"/>
    </row>
    <row r="12" spans="1:30" ht="20.100000000000001" customHeight="1">
      <c r="A12" s="697">
        <f>'ZZZ-PG1.DBF'!AA1025</f>
        <v>0</v>
      </c>
      <c r="B12" s="695"/>
      <c r="C12" s="698" t="s">
        <v>128</v>
      </c>
      <c r="D12" s="695"/>
      <c r="E12" s="699" t="s">
        <v>704</v>
      </c>
      <c r="F12" s="695"/>
      <c r="G12" s="697">
        <f>'ZZZ-PG1.DBF'!Z1025</f>
        <v>0</v>
      </c>
      <c r="H12" s="700"/>
      <c r="I12" s="697">
        <v>0</v>
      </c>
      <c r="J12" s="701" t="s">
        <v>547</v>
      </c>
      <c r="K12" s="529"/>
      <c r="L12" s="700">
        <f>'ZZZ-PG1.DBF'!AB1025</f>
        <v>0</v>
      </c>
      <c r="M12" s="682">
        <f>G12-L12</f>
        <v>0</v>
      </c>
      <c r="N12" s="529"/>
      <c r="O12" s="529"/>
      <c r="P12" s="529"/>
      <c r="Q12" s="529"/>
      <c r="R12" s="529"/>
      <c r="S12" s="529"/>
      <c r="T12" s="529"/>
      <c r="U12" s="529"/>
      <c r="V12" s="529"/>
      <c r="W12" s="529"/>
      <c r="X12" s="529"/>
      <c r="Y12" s="529"/>
      <c r="Z12" s="529"/>
      <c r="AA12" s="529"/>
      <c r="AB12" s="529"/>
      <c r="AC12" s="529"/>
    </row>
    <row r="13" spans="1:30" ht="20.100000000000001" customHeight="1">
      <c r="A13" s="697">
        <f>'ZZZ-PG1.DBF'!AA1026</f>
        <v>0</v>
      </c>
      <c r="B13" s="695"/>
      <c r="C13" s="698" t="s">
        <v>129</v>
      </c>
      <c r="D13" s="695"/>
      <c r="E13" s="699" t="s">
        <v>705</v>
      </c>
      <c r="F13" s="695"/>
      <c r="G13" s="697">
        <f>'ZZZ-PG1.DBF'!Z1026</f>
        <v>0</v>
      </c>
      <c r="H13" s="700"/>
      <c r="I13" s="697">
        <v>0</v>
      </c>
      <c r="J13" s="701" t="s">
        <v>547</v>
      </c>
      <c r="K13" s="529"/>
      <c r="L13" s="700">
        <f>'ZZZ-PG1.DBF'!AB1026</f>
        <v>0</v>
      </c>
      <c r="M13" s="682">
        <f>G13-L13</f>
        <v>0</v>
      </c>
      <c r="N13" s="529"/>
      <c r="O13" s="529"/>
      <c r="P13" s="529"/>
      <c r="Q13" s="529"/>
      <c r="R13" s="529"/>
      <c r="S13" s="529"/>
      <c r="T13" s="529"/>
      <c r="U13" s="529"/>
      <c r="V13" s="529"/>
      <c r="W13" s="529"/>
      <c r="X13" s="529"/>
      <c r="Y13" s="529"/>
      <c r="Z13" s="529"/>
      <c r="AA13" s="529"/>
      <c r="AB13" s="529"/>
      <c r="AC13" s="529"/>
    </row>
    <row r="14" spans="1:30" ht="20.100000000000001" customHeight="1">
      <c r="A14" s="702">
        <f>SUM(A12:A13)</f>
        <v>0</v>
      </c>
      <c r="B14" s="695"/>
      <c r="C14" s="696" t="s">
        <v>130</v>
      </c>
      <c r="D14" s="695"/>
      <c r="E14" s="703"/>
      <c r="F14" s="695"/>
      <c r="G14" s="702">
        <f>SUM(G12:G13)</f>
        <v>0</v>
      </c>
      <c r="H14" s="704"/>
      <c r="I14" s="702">
        <f>SUM(I12:I13)</f>
        <v>0</v>
      </c>
      <c r="J14" s="529"/>
      <c r="K14" s="529"/>
      <c r="L14" s="682"/>
      <c r="M14" s="682"/>
      <c r="N14" s="529"/>
      <c r="O14" s="529"/>
      <c r="P14" s="529"/>
      <c r="Q14" s="529"/>
      <c r="R14" s="529"/>
      <c r="S14" s="529"/>
      <c r="T14" s="529"/>
      <c r="U14" s="529"/>
      <c r="V14" s="529"/>
      <c r="W14" s="529"/>
      <c r="X14" s="529"/>
      <c r="Y14" s="529"/>
      <c r="Z14" s="529"/>
      <c r="AA14" s="529"/>
      <c r="AB14" s="529"/>
      <c r="AC14" s="529"/>
    </row>
    <row r="15" spans="1:30" ht="20.100000000000001" customHeight="1">
      <c r="A15" s="695"/>
      <c r="B15" s="695"/>
      <c r="C15" s="705"/>
      <c r="D15" s="695"/>
      <c r="E15" s="703"/>
      <c r="F15" s="695"/>
      <c r="G15" s="695"/>
      <c r="H15" s="695"/>
      <c r="I15" s="695"/>
      <c r="J15" s="529"/>
      <c r="K15" s="529"/>
      <c r="L15" s="682"/>
      <c r="M15" s="682"/>
      <c r="N15" s="529"/>
      <c r="O15" s="529"/>
      <c r="P15" s="529"/>
      <c r="Q15" s="529"/>
      <c r="R15" s="529"/>
      <c r="S15" s="529"/>
      <c r="T15" s="529"/>
      <c r="U15" s="529"/>
      <c r="V15" s="529"/>
      <c r="W15" s="529"/>
      <c r="X15" s="529"/>
      <c r="Y15" s="529"/>
      <c r="Z15" s="529"/>
      <c r="AA15" s="529"/>
      <c r="AB15" s="529"/>
      <c r="AC15" s="529"/>
    </row>
    <row r="16" spans="1:30" ht="20.100000000000001" customHeight="1">
      <c r="A16" s="695"/>
      <c r="B16" s="695"/>
      <c r="C16" s="706" t="s">
        <v>131</v>
      </c>
      <c r="D16" s="695"/>
      <c r="E16" s="703"/>
      <c r="F16" s="695"/>
      <c r="G16" s="695"/>
      <c r="H16" s="695"/>
      <c r="I16" s="695"/>
      <c r="J16" s="529"/>
      <c r="K16" s="529"/>
      <c r="L16" s="682"/>
      <c r="M16" s="682"/>
      <c r="N16" s="529"/>
      <c r="O16" s="529"/>
      <c r="P16" s="529"/>
      <c r="Q16" s="529"/>
      <c r="R16" s="529"/>
      <c r="S16" s="529"/>
      <c r="T16" s="529"/>
      <c r="U16" s="529"/>
      <c r="V16" s="529"/>
      <c r="W16" s="529"/>
      <c r="X16" s="529"/>
      <c r="Y16" s="529"/>
      <c r="Z16" s="529"/>
      <c r="AA16" s="529"/>
      <c r="AB16" s="529"/>
      <c r="AC16" s="529"/>
    </row>
    <row r="17" spans="1:29" ht="20.100000000000001" customHeight="1">
      <c r="A17" s="697">
        <f>'ZZZ-PG1.DBF'!AA1030</f>
        <v>10190940</v>
      </c>
      <c r="B17" s="695"/>
      <c r="C17" s="707" t="s">
        <v>132</v>
      </c>
      <c r="D17" s="695"/>
      <c r="E17" s="703"/>
      <c r="F17" s="695"/>
      <c r="G17" s="697">
        <f>'ZZZ-PG1.DBF'!Z1030</f>
        <v>8450000</v>
      </c>
      <c r="H17" s="700"/>
      <c r="I17" s="697">
        <v>7475000</v>
      </c>
      <c r="J17" s="708" t="s">
        <v>548</v>
      </c>
      <c r="K17" s="529"/>
      <c r="L17" s="700">
        <f>'ZZZ-PG1.DBF'!AB1030</f>
        <v>8450000</v>
      </c>
      <c r="M17" s="682">
        <f>G17-L17</f>
        <v>0</v>
      </c>
      <c r="N17" s="529"/>
      <c r="O17" s="529"/>
      <c r="P17" s="529"/>
      <c r="Q17" s="529"/>
      <c r="R17" s="529"/>
      <c r="S17" s="529"/>
      <c r="T17" s="529"/>
      <c r="U17" s="529"/>
      <c r="V17" s="529"/>
      <c r="W17" s="529"/>
      <c r="X17" s="529"/>
      <c r="Y17" s="529"/>
      <c r="Z17" s="529"/>
      <c r="AA17" s="529"/>
      <c r="AB17" s="529"/>
      <c r="AC17" s="529"/>
    </row>
    <row r="18" spans="1:29" ht="20.100000000000001" customHeight="1">
      <c r="A18" s="697">
        <f>'ZZZ-PG1.DBF'!AA1031</f>
        <v>0</v>
      </c>
      <c r="B18" s="695"/>
      <c r="C18" s="294" t="s">
        <v>133</v>
      </c>
      <c r="D18" s="695"/>
      <c r="E18" s="703"/>
      <c r="F18" s="695"/>
      <c r="G18" s="697">
        <f>'ZZZ-PG1.DBF'!Z1031</f>
        <v>23023</v>
      </c>
      <c r="H18" s="700"/>
      <c r="I18" s="697">
        <v>84866</v>
      </c>
      <c r="J18" s="708" t="s">
        <v>549</v>
      </c>
      <c r="K18" s="529"/>
      <c r="L18" s="700">
        <f>'ZZZ-PG1.DBF'!AB1031</f>
        <v>23023.3</v>
      </c>
      <c r="M18" s="682">
        <f>G18-L18</f>
        <v>-0.2999999999992724</v>
      </c>
      <c r="N18" s="529"/>
      <c r="O18" s="529"/>
      <c r="P18" s="529"/>
      <c r="Q18" s="529"/>
      <c r="R18" s="529"/>
      <c r="S18" s="529"/>
      <c r="T18" s="529"/>
      <c r="U18" s="529"/>
      <c r="V18" s="529"/>
      <c r="W18" s="529"/>
      <c r="X18" s="529"/>
      <c r="Y18" s="529"/>
      <c r="Z18" s="529"/>
      <c r="AA18" s="529"/>
      <c r="AB18" s="529"/>
      <c r="AC18" s="529"/>
    </row>
    <row r="19" spans="1:29" ht="20.100000000000001" customHeight="1">
      <c r="A19" s="697">
        <f>'ZZZ-PG1.DBF'!AA1032</f>
        <v>300000</v>
      </c>
      <c r="B19" s="695"/>
      <c r="C19" s="709" t="s">
        <v>706</v>
      </c>
      <c r="D19" s="695"/>
      <c r="E19" s="703"/>
      <c r="F19" s="695"/>
      <c r="G19" s="697">
        <f>'ZZZ-PG1.DBF'!Z1032</f>
        <v>499920</v>
      </c>
      <c r="H19" s="700"/>
      <c r="I19" s="697">
        <v>1253372</v>
      </c>
      <c r="J19" s="708" t="s">
        <v>550</v>
      </c>
      <c r="K19" s="529"/>
      <c r="L19" s="700">
        <f>'ZZZ-PG1.DBF'!AB1032</f>
        <v>499920</v>
      </c>
      <c r="M19" s="682">
        <f>G19-L19</f>
        <v>0</v>
      </c>
      <c r="N19" s="529"/>
      <c r="O19" s="529"/>
      <c r="P19" s="529"/>
      <c r="Q19" s="529"/>
      <c r="R19" s="529"/>
      <c r="S19" s="529"/>
      <c r="T19" s="529"/>
      <c r="U19" s="529"/>
      <c r="V19" s="529"/>
      <c r="W19" s="529"/>
      <c r="X19" s="529"/>
      <c r="Y19" s="529"/>
      <c r="Z19" s="529"/>
      <c r="AA19" s="529"/>
      <c r="AB19" s="529"/>
      <c r="AC19" s="529"/>
    </row>
    <row r="20" spans="1:29" ht="20.100000000000001" customHeight="1">
      <c r="A20" s="697">
        <f>'ZZZ-PG1.DBF'!AA1033</f>
        <v>0</v>
      </c>
      <c r="B20" s="695"/>
      <c r="C20" s="709" t="s">
        <v>707</v>
      </c>
      <c r="D20" s="695"/>
      <c r="E20" s="703"/>
      <c r="F20" s="695"/>
      <c r="G20" s="697">
        <f>'ZZZ-PG1.DBF'!Z1033</f>
        <v>0</v>
      </c>
      <c r="H20" s="700"/>
      <c r="I20" s="697"/>
      <c r="J20" s="708" t="s">
        <v>550</v>
      </c>
      <c r="K20" s="529"/>
      <c r="L20" s="700">
        <f>'ZZZ-PG1.DBF'!AB1033</f>
        <v>0</v>
      </c>
      <c r="M20" s="682">
        <f>G20-L20</f>
        <v>0</v>
      </c>
      <c r="N20" s="529"/>
      <c r="O20" s="529"/>
      <c r="P20" s="529"/>
      <c r="Q20" s="529"/>
      <c r="R20" s="529"/>
      <c r="S20" s="529"/>
      <c r="T20" s="529"/>
      <c r="U20" s="529"/>
      <c r="V20" s="529"/>
      <c r="W20" s="529"/>
      <c r="X20" s="529"/>
      <c r="Y20" s="529"/>
      <c r="Z20" s="529"/>
      <c r="AA20" s="529"/>
      <c r="AB20" s="529"/>
      <c r="AC20" s="529"/>
    </row>
    <row r="21" spans="1:29" ht="20.100000000000001" customHeight="1">
      <c r="A21" s="697">
        <f>'ZZZ-PG1.DBF'!AA1034</f>
        <v>0</v>
      </c>
      <c r="B21" s="695"/>
      <c r="C21" s="707" t="s">
        <v>708</v>
      </c>
      <c r="D21" s="695"/>
      <c r="E21" s="703"/>
      <c r="F21" s="695"/>
      <c r="G21" s="697">
        <f>'ZZZ-PG1.DBF'!Z1034</f>
        <v>0</v>
      </c>
      <c r="H21" s="700"/>
      <c r="I21" s="697">
        <v>0</v>
      </c>
      <c r="J21" s="529"/>
      <c r="K21" s="529"/>
      <c r="L21" s="700">
        <f>'ZZZ-PG1.DBF'!AB1034</f>
        <v>0</v>
      </c>
      <c r="M21" s="682">
        <f>G21-L21</f>
        <v>0</v>
      </c>
      <c r="N21" s="529"/>
      <c r="O21" s="529"/>
      <c r="P21" s="529"/>
      <c r="Q21" s="529"/>
      <c r="R21" s="529"/>
      <c r="S21" s="529"/>
      <c r="T21" s="529"/>
      <c r="U21" s="529"/>
      <c r="V21" s="529"/>
      <c r="W21" s="529"/>
      <c r="X21" s="529"/>
      <c r="Y21" s="529"/>
      <c r="Z21" s="529"/>
      <c r="AA21" s="529"/>
      <c r="AB21" s="529"/>
      <c r="AC21" s="529"/>
    </row>
    <row r="22" spans="1:29" ht="20.100000000000001" customHeight="1">
      <c r="A22" s="702">
        <f>SUM(A17:A21)</f>
        <v>10490940</v>
      </c>
      <c r="B22" s="695"/>
      <c r="C22" s="706" t="s">
        <v>134</v>
      </c>
      <c r="D22" s="695"/>
      <c r="E22" s="703"/>
      <c r="F22" s="695"/>
      <c r="G22" s="702">
        <f>SUM(G17:G21)</f>
        <v>8972943</v>
      </c>
      <c r="H22" s="700"/>
      <c r="I22" s="702">
        <f>SUM(I17:I21)</f>
        <v>8813238</v>
      </c>
      <c r="J22" s="529"/>
      <c r="K22" s="529"/>
      <c r="L22" s="682"/>
      <c r="M22" s="682"/>
      <c r="N22" s="529"/>
      <c r="O22" s="529"/>
      <c r="P22" s="529"/>
      <c r="Q22" s="529"/>
      <c r="R22" s="529"/>
      <c r="S22" s="529"/>
      <c r="T22" s="529"/>
      <c r="U22" s="529"/>
      <c r="V22" s="529"/>
      <c r="W22" s="529"/>
      <c r="X22" s="529"/>
      <c r="Y22" s="529"/>
      <c r="Z22" s="529"/>
      <c r="AA22" s="529"/>
      <c r="AB22" s="529"/>
      <c r="AC22" s="529"/>
    </row>
    <row r="23" spans="1:29" ht="31.5" customHeight="1">
      <c r="A23" s="702">
        <f>A14+A22</f>
        <v>10490940</v>
      </c>
      <c r="B23" s="695"/>
      <c r="C23" s="706" t="s">
        <v>135</v>
      </c>
      <c r="D23" s="695"/>
      <c r="E23" s="703"/>
      <c r="F23" s="695"/>
      <c r="G23" s="702">
        <f>G14+G22</f>
        <v>8972943</v>
      </c>
      <c r="H23" s="700"/>
      <c r="I23" s="702">
        <f>I14+I22</f>
        <v>8813238</v>
      </c>
      <c r="J23" s="529"/>
      <c r="K23" s="529"/>
      <c r="L23" s="682"/>
      <c r="M23" s="682"/>
      <c r="N23" s="529"/>
      <c r="O23" s="529"/>
      <c r="P23" s="529"/>
      <c r="Q23" s="529"/>
      <c r="R23" s="529"/>
      <c r="S23" s="529"/>
      <c r="T23" s="529"/>
      <c r="U23" s="529"/>
      <c r="V23" s="529"/>
      <c r="W23" s="529"/>
      <c r="X23" s="529"/>
      <c r="Y23" s="529"/>
      <c r="Z23" s="529"/>
      <c r="AA23" s="529"/>
      <c r="AB23" s="529"/>
      <c r="AC23" s="529"/>
    </row>
    <row r="24" spans="1:29" ht="20.100000000000001" customHeight="1">
      <c r="A24" s="697">
        <f>'ZZZ-PG1.DBF'!AA1037</f>
        <v>0</v>
      </c>
      <c r="B24" s="695"/>
      <c r="C24" s="703" t="s">
        <v>709</v>
      </c>
      <c r="D24" s="695"/>
      <c r="E24" s="703"/>
      <c r="F24" s="695"/>
      <c r="G24" s="697">
        <f>'ZZZ-PG1.DBF'!Z1037</f>
        <v>246494</v>
      </c>
      <c r="H24" s="700"/>
      <c r="I24" s="697">
        <v>10077</v>
      </c>
      <c r="J24" s="529"/>
      <c r="K24" s="529"/>
      <c r="L24" s="700">
        <f>'ZZZ-PG1.DBF'!AB1037</f>
        <v>246493.76</v>
      </c>
      <c r="M24" s="682">
        <f>G24-L24</f>
        <v>0.23999999999068677</v>
      </c>
      <c r="N24" s="529"/>
      <c r="O24" s="529"/>
      <c r="P24" s="529"/>
      <c r="Q24" s="529"/>
      <c r="R24" s="529"/>
      <c r="S24" s="529"/>
      <c r="T24" s="529"/>
      <c r="U24" s="529"/>
      <c r="V24" s="529"/>
      <c r="W24" s="529"/>
      <c r="X24" s="529"/>
      <c r="Y24" s="529"/>
      <c r="Z24" s="529"/>
      <c r="AA24" s="529"/>
      <c r="AB24" s="529"/>
      <c r="AC24" s="529"/>
    </row>
    <row r="25" spans="1:29" ht="30" customHeight="1" thickBot="1">
      <c r="A25" s="710">
        <f>A23-A24</f>
        <v>10490940</v>
      </c>
      <c r="B25" s="695"/>
      <c r="C25" s="706" t="s">
        <v>710</v>
      </c>
      <c r="D25" s="695"/>
      <c r="E25" s="703"/>
      <c r="F25" s="695"/>
      <c r="G25" s="710">
        <f>G23-G24</f>
        <v>8726449</v>
      </c>
      <c r="H25" s="700"/>
      <c r="I25" s="710">
        <f>I23-I24</f>
        <v>8803161</v>
      </c>
      <c r="J25" s="529"/>
      <c r="K25" s="529"/>
      <c r="L25" s="682"/>
      <c r="M25" s="682"/>
      <c r="N25" s="529"/>
      <c r="O25" s="529"/>
      <c r="P25" s="529"/>
      <c r="Q25" s="529"/>
      <c r="R25" s="529"/>
      <c r="S25" s="529"/>
      <c r="T25" s="529"/>
      <c r="U25" s="529"/>
      <c r="V25" s="529"/>
      <c r="W25" s="529"/>
      <c r="X25" s="529"/>
      <c r="Y25" s="529"/>
      <c r="Z25" s="529"/>
      <c r="AA25" s="529"/>
      <c r="AB25" s="529"/>
      <c r="AC25" s="529"/>
    </row>
    <row r="26" spans="1:29" ht="20.100000000000001" customHeight="1">
      <c r="A26" s="695"/>
      <c r="B26" s="695"/>
      <c r="C26" s="705"/>
      <c r="D26" s="695"/>
      <c r="E26" s="703"/>
      <c r="F26" s="695"/>
      <c r="G26" s="695"/>
      <c r="H26" s="695"/>
      <c r="I26" s="695"/>
      <c r="J26" s="529"/>
      <c r="K26" s="529"/>
      <c r="L26" s="682"/>
      <c r="M26" s="682"/>
      <c r="N26" s="529"/>
      <c r="O26" s="529"/>
      <c r="P26" s="529"/>
      <c r="Q26" s="529"/>
      <c r="R26" s="529"/>
      <c r="S26" s="529"/>
      <c r="T26" s="529"/>
      <c r="U26" s="529"/>
      <c r="V26" s="529"/>
      <c r="W26" s="529"/>
      <c r="X26" s="529"/>
      <c r="Y26" s="529"/>
      <c r="Z26" s="529"/>
      <c r="AA26" s="529"/>
      <c r="AB26" s="529"/>
      <c r="AC26" s="529"/>
    </row>
    <row r="27" spans="1:29" ht="20.100000000000001" customHeight="1">
      <c r="A27" s="695"/>
      <c r="B27" s="695"/>
      <c r="C27" s="696" t="s">
        <v>136</v>
      </c>
      <c r="D27" s="695"/>
      <c r="E27" s="703"/>
      <c r="F27" s="695"/>
      <c r="G27" s="695"/>
      <c r="H27" s="695"/>
      <c r="I27" s="695"/>
      <c r="J27" s="529"/>
      <c r="K27" s="529"/>
      <c r="L27" s="682"/>
      <c r="M27" s="682"/>
      <c r="N27" s="529"/>
      <c r="O27" s="529"/>
      <c r="P27" s="529"/>
      <c r="Q27" s="529"/>
      <c r="R27" s="529"/>
      <c r="S27" s="529"/>
      <c r="T27" s="529"/>
      <c r="U27" s="529"/>
      <c r="V27" s="529"/>
      <c r="W27" s="529"/>
      <c r="X27" s="529"/>
      <c r="Y27" s="529"/>
      <c r="Z27" s="529"/>
      <c r="AA27" s="529"/>
      <c r="AB27" s="529"/>
      <c r="AC27" s="529"/>
    </row>
    <row r="28" spans="1:29" ht="20.100000000000001" customHeight="1">
      <c r="A28" s="695"/>
      <c r="B28" s="695"/>
      <c r="C28" s="696" t="s">
        <v>137</v>
      </c>
      <c r="D28" s="695"/>
      <c r="E28" s="703"/>
      <c r="F28" s="695"/>
      <c r="G28" s="695"/>
      <c r="H28" s="695"/>
      <c r="I28" s="695"/>
      <c r="J28" s="529"/>
      <c r="K28" s="529"/>
      <c r="L28" s="682"/>
      <c r="M28" s="682"/>
      <c r="N28" s="529"/>
      <c r="O28" s="529"/>
      <c r="P28" s="529"/>
      <c r="Q28" s="529"/>
      <c r="R28" s="529"/>
      <c r="S28" s="529"/>
      <c r="T28" s="529"/>
      <c r="U28" s="529"/>
      <c r="V28" s="529"/>
      <c r="W28" s="529"/>
      <c r="X28" s="529"/>
      <c r="Y28" s="529"/>
      <c r="Z28" s="529"/>
      <c r="AA28" s="529"/>
      <c r="AB28" s="529"/>
      <c r="AC28" s="529"/>
    </row>
    <row r="29" spans="1:29" ht="20.100000000000001" customHeight="1">
      <c r="A29" s="697">
        <f>'ZZZ-PG1.DBF'!AA1042</f>
        <v>6141400</v>
      </c>
      <c r="B29" s="695"/>
      <c r="C29" s="427" t="s">
        <v>138</v>
      </c>
      <c r="D29" s="695"/>
      <c r="E29" s="699" t="s">
        <v>711</v>
      </c>
      <c r="F29" s="695"/>
      <c r="G29" s="697">
        <f>'ZZZ-PG1.DBF'!Z1042</f>
        <v>5964363</v>
      </c>
      <c r="H29" s="700"/>
      <c r="I29" s="697">
        <v>6142657</v>
      </c>
      <c r="J29" s="529"/>
      <c r="K29" s="529"/>
      <c r="L29" s="700">
        <f>'ZZZ-PG1.DBF'!AB1042</f>
        <v>5964363.3799999999</v>
      </c>
      <c r="M29" s="682">
        <f>G29-L29</f>
        <v>-0.37999999988824129</v>
      </c>
      <c r="N29" s="529"/>
      <c r="O29" s="529"/>
      <c r="P29" s="529"/>
      <c r="Q29" s="529"/>
      <c r="R29" s="529"/>
      <c r="S29" s="529"/>
      <c r="T29" s="529"/>
      <c r="U29" s="529"/>
      <c r="V29" s="529"/>
      <c r="W29" s="529"/>
      <c r="X29" s="529"/>
      <c r="Y29" s="529"/>
      <c r="Z29" s="529"/>
      <c r="AA29" s="529"/>
      <c r="AB29" s="529"/>
      <c r="AC29" s="529"/>
    </row>
    <row r="30" spans="1:29" ht="20.100000000000001" customHeight="1">
      <c r="A30" s="697">
        <f>'ZZZ-PG1.DBF'!AA1043</f>
        <v>2713040</v>
      </c>
      <c r="B30" s="695"/>
      <c r="C30" s="427" t="s">
        <v>139</v>
      </c>
      <c r="D30" s="695"/>
      <c r="E30" s="699" t="s">
        <v>712</v>
      </c>
      <c r="F30" s="695"/>
      <c r="G30" s="697">
        <f>'ZZZ-PG1.DBF'!Z1043</f>
        <v>2328414</v>
      </c>
      <c r="H30" s="700"/>
      <c r="I30" s="697">
        <v>1731580</v>
      </c>
      <c r="J30" s="708" t="s">
        <v>895</v>
      </c>
      <c r="K30" s="529"/>
      <c r="L30" s="700">
        <f>'ZZZ-PG1.DBF'!AB1043</f>
        <v>2328413.9700000002</v>
      </c>
      <c r="M30" s="682">
        <f>G30-L30</f>
        <v>2.9999999795109034E-2</v>
      </c>
      <c r="N30" s="529"/>
      <c r="O30" s="529"/>
      <c r="P30" s="529"/>
      <c r="Q30" s="529"/>
      <c r="R30" s="529"/>
      <c r="S30" s="529"/>
      <c r="T30" s="529"/>
      <c r="U30" s="529"/>
      <c r="V30" s="529"/>
      <c r="W30" s="529"/>
      <c r="X30" s="529"/>
      <c r="Y30" s="529"/>
      <c r="Z30" s="529"/>
      <c r="AA30" s="529"/>
      <c r="AB30" s="529"/>
      <c r="AC30" s="529"/>
    </row>
    <row r="31" spans="1:29" ht="20.100000000000001" customHeight="1">
      <c r="A31" s="697">
        <f>'ZZZ-PG1.DBF'!AA1044</f>
        <v>36500</v>
      </c>
      <c r="B31" s="695"/>
      <c r="C31" s="427" t="s">
        <v>140</v>
      </c>
      <c r="D31" s="695"/>
      <c r="E31" s="699" t="s">
        <v>713</v>
      </c>
      <c r="F31" s="695"/>
      <c r="G31" s="697">
        <f>'ZZZ-PG1.DBF'!Z1044</f>
        <v>36320</v>
      </c>
      <c r="H31" s="700"/>
      <c r="I31" s="697">
        <v>48685</v>
      </c>
      <c r="J31" s="529"/>
      <c r="K31" s="529"/>
      <c r="L31" s="700">
        <f>'ZZZ-PG1.DBF'!AB1044</f>
        <v>36320.019999999997</v>
      </c>
      <c r="M31" s="682">
        <f>G31-L31</f>
        <v>-1.9999999996798579E-2</v>
      </c>
      <c r="N31" s="529"/>
      <c r="O31" s="529"/>
      <c r="P31" s="529"/>
      <c r="Q31" s="529"/>
      <c r="R31" s="529"/>
      <c r="S31" s="529"/>
      <c r="T31" s="529"/>
      <c r="U31" s="529"/>
      <c r="V31" s="529"/>
      <c r="W31" s="529"/>
      <c r="X31" s="529"/>
      <c r="Y31" s="529"/>
      <c r="Z31" s="529"/>
      <c r="AA31" s="529"/>
      <c r="AB31" s="529"/>
      <c r="AC31" s="529"/>
    </row>
    <row r="32" spans="1:29" ht="20.100000000000001" customHeight="1">
      <c r="A32" s="702">
        <f>SUM(A29:A31)</f>
        <v>8890940</v>
      </c>
      <c r="B32" s="695"/>
      <c r="C32" s="696" t="s">
        <v>714</v>
      </c>
      <c r="D32" s="695"/>
      <c r="E32" s="703"/>
      <c r="F32" s="695"/>
      <c r="G32" s="702">
        <f>SUM(G29:G31)</f>
        <v>8329097</v>
      </c>
      <c r="H32" s="704"/>
      <c r="I32" s="702">
        <f>SUM(I29:I31)</f>
        <v>7922922</v>
      </c>
      <c r="J32" s="529"/>
      <c r="K32" s="529"/>
      <c r="L32" s="682"/>
      <c r="M32" s="682"/>
      <c r="N32" s="529"/>
      <c r="O32" s="529"/>
      <c r="P32" s="529"/>
      <c r="Q32" s="529"/>
      <c r="R32" s="529"/>
      <c r="S32" s="529"/>
      <c r="T32" s="529"/>
      <c r="U32" s="529"/>
      <c r="V32" s="529"/>
      <c r="W32" s="529"/>
      <c r="X32" s="529"/>
      <c r="Y32" s="529"/>
      <c r="Z32" s="529"/>
      <c r="AA32" s="529"/>
      <c r="AB32" s="529"/>
      <c r="AC32" s="529"/>
    </row>
    <row r="33" spans="1:29" ht="20.100000000000001" customHeight="1">
      <c r="A33" s="695"/>
      <c r="B33" s="695"/>
      <c r="C33" s="695"/>
      <c r="D33" s="695"/>
      <c r="E33" s="703"/>
      <c r="F33" s="695"/>
      <c r="G33" s="695"/>
      <c r="H33" s="695"/>
      <c r="I33" s="695"/>
      <c r="J33" s="529"/>
      <c r="K33" s="529"/>
      <c r="L33" s="682"/>
      <c r="M33" s="682"/>
      <c r="N33" s="529"/>
      <c r="O33" s="529"/>
      <c r="P33" s="529"/>
      <c r="Q33" s="529"/>
      <c r="R33" s="529"/>
      <c r="S33" s="529"/>
      <c r="T33" s="529"/>
      <c r="U33" s="529"/>
      <c r="V33" s="529"/>
      <c r="W33" s="529"/>
      <c r="X33" s="529"/>
      <c r="Y33" s="529"/>
      <c r="Z33" s="529"/>
      <c r="AA33" s="529"/>
      <c r="AB33" s="529"/>
      <c r="AC33" s="529"/>
    </row>
    <row r="34" spans="1:29" ht="20.100000000000001" customHeight="1">
      <c r="A34" s="695"/>
      <c r="B34" s="695"/>
      <c r="C34" s="696" t="s">
        <v>141</v>
      </c>
      <c r="D34" s="695"/>
      <c r="E34" s="711"/>
      <c r="F34" s="695"/>
      <c r="G34" s="695"/>
      <c r="H34" s="695"/>
      <c r="I34" s="695"/>
      <c r="J34" s="529"/>
      <c r="K34" s="529"/>
      <c r="L34" s="682"/>
      <c r="M34" s="682"/>
      <c r="N34" s="529"/>
      <c r="O34" s="529"/>
      <c r="P34" s="529"/>
      <c r="Q34" s="529"/>
      <c r="R34" s="529"/>
      <c r="S34" s="529"/>
      <c r="T34" s="529"/>
      <c r="U34" s="529"/>
      <c r="V34" s="529"/>
      <c r="W34" s="529"/>
      <c r="X34" s="529"/>
      <c r="Y34" s="529"/>
      <c r="Z34" s="529"/>
      <c r="AA34" s="529"/>
      <c r="AB34" s="529"/>
      <c r="AC34" s="529"/>
    </row>
    <row r="35" spans="1:29" ht="20.100000000000001" customHeight="1">
      <c r="A35" s="697">
        <f>'ZZZ-PG1.DBF'!AA1048</f>
        <v>800000</v>
      </c>
      <c r="B35" s="695"/>
      <c r="C35" s="428" t="s">
        <v>142</v>
      </c>
      <c r="D35" s="695"/>
      <c r="E35" s="699" t="s">
        <v>715</v>
      </c>
      <c r="F35" s="695"/>
      <c r="G35" s="697">
        <f>'ZZZ-PG1.DBF'!Z1048</f>
        <v>208983</v>
      </c>
      <c r="H35" s="700"/>
      <c r="I35" s="697">
        <v>0</v>
      </c>
      <c r="J35" s="529"/>
      <c r="K35" s="529"/>
      <c r="L35" s="700">
        <f>'ZZZ-PG1.DBF'!AB1048</f>
        <v>208983.02</v>
      </c>
      <c r="M35" s="682">
        <f t="shared" ref="M35:M40" si="0">G35-L35</f>
        <v>-1.9999999989522621E-2</v>
      </c>
      <c r="N35" s="529"/>
      <c r="O35" s="529"/>
      <c r="P35" s="529"/>
      <c r="Q35" s="529"/>
      <c r="R35" s="529"/>
      <c r="S35" s="529"/>
      <c r="T35" s="529"/>
      <c r="U35" s="529"/>
      <c r="V35" s="529"/>
      <c r="W35" s="529"/>
      <c r="X35" s="529"/>
      <c r="Y35" s="529"/>
      <c r="Z35" s="529"/>
      <c r="AA35" s="529"/>
      <c r="AB35" s="529"/>
      <c r="AC35" s="529"/>
    </row>
    <row r="36" spans="1:29" ht="20.100000000000001" customHeight="1">
      <c r="A36" s="697">
        <f>'ZZZ-PG1.DBF'!AA1049</f>
        <v>200000</v>
      </c>
      <c r="B36" s="695"/>
      <c r="C36" s="428" t="s">
        <v>143</v>
      </c>
      <c r="D36" s="695"/>
      <c r="E36" s="699" t="s">
        <v>716</v>
      </c>
      <c r="F36" s="695"/>
      <c r="G36" s="697">
        <f>'ZZZ-PG1.DBF'!Z1049</f>
        <v>0</v>
      </c>
      <c r="H36" s="700"/>
      <c r="I36" s="697">
        <v>0</v>
      </c>
      <c r="J36" s="529"/>
      <c r="K36" s="529"/>
      <c r="L36" s="700">
        <f>'ZZZ-PG1.DBF'!AB1049</f>
        <v>0</v>
      </c>
      <c r="M36" s="682">
        <f t="shared" si="0"/>
        <v>0</v>
      </c>
      <c r="N36" s="529"/>
      <c r="O36" s="529"/>
      <c r="P36" s="529"/>
      <c r="Q36" s="529"/>
      <c r="R36" s="529"/>
      <c r="S36" s="529"/>
      <c r="T36" s="529"/>
      <c r="U36" s="529"/>
      <c r="V36" s="529"/>
      <c r="W36" s="529"/>
      <c r="X36" s="529"/>
      <c r="Y36" s="529"/>
      <c r="Z36" s="529"/>
      <c r="AA36" s="529"/>
      <c r="AB36" s="529"/>
      <c r="AC36" s="529"/>
    </row>
    <row r="37" spans="1:29" ht="20.100000000000001" customHeight="1">
      <c r="A37" s="697">
        <f>'ZZZ-PG1.DBF'!AA1050</f>
        <v>0</v>
      </c>
      <c r="B37" s="695"/>
      <c r="C37" s="428" t="s">
        <v>144</v>
      </c>
      <c r="D37" s="695"/>
      <c r="E37" s="699" t="s">
        <v>717</v>
      </c>
      <c r="F37" s="695"/>
      <c r="G37" s="697">
        <f>'ZZZ-PG1.DBF'!Z1050</f>
        <v>0</v>
      </c>
      <c r="H37" s="700"/>
      <c r="I37" s="697">
        <v>0</v>
      </c>
      <c r="J37" s="708" t="s">
        <v>896</v>
      </c>
      <c r="K37" s="529"/>
      <c r="L37" s="700">
        <f>'ZZZ-PG1.DBF'!AB1050</f>
        <v>0</v>
      </c>
      <c r="M37" s="682">
        <f t="shared" si="0"/>
        <v>0</v>
      </c>
      <c r="N37" s="529"/>
      <c r="O37" s="529"/>
      <c r="P37" s="529"/>
      <c r="Q37" s="529"/>
      <c r="R37" s="529"/>
      <c r="S37" s="529"/>
      <c r="T37" s="529"/>
      <c r="U37" s="529"/>
      <c r="V37" s="529"/>
      <c r="W37" s="529"/>
      <c r="X37" s="529"/>
      <c r="Y37" s="529"/>
      <c r="Z37" s="529"/>
      <c r="AA37" s="529"/>
      <c r="AB37" s="529"/>
      <c r="AC37" s="529"/>
    </row>
    <row r="38" spans="1:29" ht="20.100000000000001" customHeight="1">
      <c r="A38" s="697">
        <f>'ZZZ-PG1.DBF'!AA1051</f>
        <v>0</v>
      </c>
      <c r="B38" s="695"/>
      <c r="C38" s="428" t="s">
        <v>145</v>
      </c>
      <c r="D38" s="695"/>
      <c r="E38" s="699" t="s">
        <v>718</v>
      </c>
      <c r="F38" s="695"/>
      <c r="G38" s="697">
        <f>'ZZZ-PG1.DBF'!Z1051</f>
        <v>0</v>
      </c>
      <c r="H38" s="700"/>
      <c r="I38" s="697">
        <v>0</v>
      </c>
      <c r="J38" s="529"/>
      <c r="K38" s="529"/>
      <c r="L38" s="700">
        <f>'ZZZ-PG1.DBF'!AB1051</f>
        <v>0</v>
      </c>
      <c r="M38" s="682">
        <f t="shared" si="0"/>
        <v>0</v>
      </c>
      <c r="N38" s="529"/>
      <c r="O38" s="529"/>
      <c r="P38" s="529"/>
      <c r="Q38" s="529"/>
      <c r="R38" s="529"/>
      <c r="S38" s="529"/>
      <c r="T38" s="529"/>
      <c r="U38" s="529"/>
      <c r="V38" s="529"/>
      <c r="W38" s="529"/>
      <c r="X38" s="529"/>
      <c r="Y38" s="529"/>
      <c r="Z38" s="529"/>
      <c r="AA38" s="529"/>
      <c r="AB38" s="529"/>
      <c r="AC38" s="529"/>
    </row>
    <row r="39" spans="1:29" ht="20.100000000000001" customHeight="1">
      <c r="A39" s="697">
        <f>'ZZZ-PG1.DBF'!AA1052</f>
        <v>0</v>
      </c>
      <c r="B39" s="695"/>
      <c r="C39" s="428" t="s">
        <v>146</v>
      </c>
      <c r="D39" s="695"/>
      <c r="E39" s="699" t="s">
        <v>700</v>
      </c>
      <c r="F39" s="695"/>
      <c r="G39" s="697">
        <f>'ZZZ-PG1.DBF'!Z1052</f>
        <v>0</v>
      </c>
      <c r="H39" s="700"/>
      <c r="I39" s="697">
        <v>0</v>
      </c>
      <c r="J39" s="529"/>
      <c r="K39" s="529"/>
      <c r="L39" s="700">
        <f>'ZZZ-PG1.DBF'!AB1052</f>
        <v>0</v>
      </c>
      <c r="M39" s="682">
        <f t="shared" si="0"/>
        <v>0</v>
      </c>
      <c r="N39" s="529"/>
      <c r="O39" s="529"/>
      <c r="P39" s="529"/>
      <c r="Q39" s="529"/>
      <c r="R39" s="529"/>
      <c r="S39" s="529"/>
      <c r="T39" s="529"/>
      <c r="U39" s="529"/>
      <c r="V39" s="529"/>
      <c r="W39" s="529"/>
      <c r="X39" s="529"/>
      <c r="Y39" s="529"/>
      <c r="Z39" s="529"/>
      <c r="AA39" s="529"/>
      <c r="AB39" s="529"/>
      <c r="AC39" s="529"/>
    </row>
    <row r="40" spans="1:29" ht="20.100000000000001" customHeight="1">
      <c r="A40" s="697">
        <f>'ZZZ-PG1.DBF'!AA1053</f>
        <v>0</v>
      </c>
      <c r="B40" s="695"/>
      <c r="C40" s="428" t="s">
        <v>147</v>
      </c>
      <c r="D40" s="695"/>
      <c r="E40" s="699" t="s">
        <v>701</v>
      </c>
      <c r="F40" s="695"/>
      <c r="G40" s="697">
        <f>'ZZZ-PG1.DBF'!Z1053</f>
        <v>0</v>
      </c>
      <c r="H40" s="700"/>
      <c r="I40" s="697">
        <v>0</v>
      </c>
      <c r="J40" s="529"/>
      <c r="K40" s="529"/>
      <c r="L40" s="700">
        <f>'ZZZ-PG1.DBF'!AB1053</f>
        <v>0</v>
      </c>
      <c r="M40" s="682">
        <f t="shared" si="0"/>
        <v>0</v>
      </c>
      <c r="N40" s="529"/>
      <c r="O40" s="529"/>
      <c r="P40" s="529"/>
      <c r="Q40" s="529"/>
      <c r="R40" s="529"/>
      <c r="S40" s="529"/>
      <c r="T40" s="529"/>
      <c r="U40" s="529"/>
      <c r="V40" s="529"/>
      <c r="W40" s="529"/>
      <c r="X40" s="529"/>
      <c r="Y40" s="529"/>
      <c r="Z40" s="529"/>
      <c r="AA40" s="529"/>
      <c r="AB40" s="529"/>
      <c r="AC40" s="529"/>
    </row>
    <row r="41" spans="1:29" ht="20.100000000000001" customHeight="1">
      <c r="A41" s="702">
        <f>SUM(A35:A40)</f>
        <v>1000000</v>
      </c>
      <c r="B41" s="695"/>
      <c r="C41" s="696" t="s">
        <v>719</v>
      </c>
      <c r="D41" s="695"/>
      <c r="E41" s="703"/>
      <c r="F41" s="695"/>
      <c r="G41" s="702">
        <f>SUM(G35:G40)</f>
        <v>208983</v>
      </c>
      <c r="H41" s="704"/>
      <c r="I41" s="702">
        <f>SUM(I35:I40)</f>
        <v>0</v>
      </c>
      <c r="J41" s="529"/>
      <c r="K41" s="529"/>
      <c r="L41" s="682"/>
      <c r="M41" s="682"/>
      <c r="N41" s="529"/>
      <c r="O41" s="529"/>
      <c r="P41" s="529"/>
      <c r="Q41" s="529"/>
      <c r="R41" s="529"/>
      <c r="S41" s="529"/>
      <c r="T41" s="529"/>
      <c r="U41" s="529"/>
      <c r="V41" s="529"/>
      <c r="W41" s="529"/>
      <c r="X41" s="529"/>
      <c r="Y41" s="529"/>
      <c r="Z41" s="529"/>
      <c r="AA41" s="529"/>
      <c r="AB41" s="529"/>
      <c r="AC41" s="529"/>
    </row>
    <row r="42" spans="1:29" ht="20.100000000000001" customHeight="1">
      <c r="A42" s="695"/>
      <c r="B42" s="695"/>
      <c r="C42" s="703"/>
      <c r="D42" s="695"/>
      <c r="E42" s="703"/>
      <c r="F42" s="695"/>
      <c r="G42" s="695"/>
      <c r="H42" s="695"/>
      <c r="I42" s="695"/>
      <c r="J42" s="529"/>
      <c r="K42" s="529"/>
      <c r="L42" s="682"/>
      <c r="M42" s="682"/>
      <c r="N42" s="529"/>
      <c r="O42" s="529"/>
      <c r="P42" s="529"/>
      <c r="Q42" s="529"/>
      <c r="R42" s="529"/>
      <c r="S42" s="529"/>
      <c r="T42" s="529"/>
      <c r="U42" s="529"/>
      <c r="V42" s="529"/>
      <c r="W42" s="529"/>
      <c r="X42" s="529"/>
      <c r="Y42" s="529"/>
      <c r="Z42" s="529"/>
      <c r="AA42" s="529"/>
      <c r="AB42" s="529"/>
      <c r="AC42" s="529"/>
    </row>
    <row r="43" spans="1:29" ht="20.100000000000001" customHeight="1">
      <c r="A43" s="712">
        <f>'ZZZ-PG1.DBF'!AA1056</f>
        <v>0</v>
      </c>
      <c r="B43" s="695"/>
      <c r="C43" s="698" t="s">
        <v>720</v>
      </c>
      <c r="D43" s="695"/>
      <c r="E43" s="703"/>
      <c r="F43" s="695"/>
      <c r="G43" s="712">
        <f>'ZZZ-PG1.DBF'!Z1056</f>
        <v>2125</v>
      </c>
      <c r="H43" s="704"/>
      <c r="I43" s="712">
        <v>84866</v>
      </c>
      <c r="J43" s="708" t="s">
        <v>549</v>
      </c>
      <c r="K43" s="529"/>
      <c r="L43" s="704">
        <f>'ZZZ-PG1.DBF'!AB1056</f>
        <v>2125</v>
      </c>
      <c r="M43" s="682">
        <f>G43-L43</f>
        <v>0</v>
      </c>
      <c r="N43" s="529"/>
      <c r="O43" s="529"/>
      <c r="P43" s="529"/>
      <c r="Q43" s="529"/>
      <c r="R43" s="529"/>
      <c r="S43" s="529"/>
      <c r="T43" s="529"/>
      <c r="U43" s="529"/>
      <c r="V43" s="529"/>
      <c r="W43" s="529"/>
      <c r="X43" s="529"/>
      <c r="Y43" s="529"/>
      <c r="Z43" s="529"/>
      <c r="AA43" s="529"/>
      <c r="AB43" s="529"/>
      <c r="AC43" s="529"/>
    </row>
    <row r="44" spans="1:29" ht="20.100000000000001" customHeight="1">
      <c r="A44" s="712">
        <f>'ZZZ-PG1.DBF'!AA1057</f>
        <v>600000</v>
      </c>
      <c r="B44" s="695"/>
      <c r="C44" s="709" t="s">
        <v>721</v>
      </c>
      <c r="D44" s="695"/>
      <c r="E44" s="703"/>
      <c r="F44" s="695"/>
      <c r="G44" s="712">
        <f>'ZZZ-PG1.DBF'!Z1057</f>
        <v>291000</v>
      </c>
      <c r="H44" s="704"/>
      <c r="I44" s="712">
        <v>1100683</v>
      </c>
      <c r="J44" s="708" t="s">
        <v>550</v>
      </c>
      <c r="K44" s="529"/>
      <c r="L44" s="704">
        <f>'ZZZ-PG1.DBF'!AB1057</f>
        <v>291000</v>
      </c>
      <c r="M44" s="682">
        <f>G44-L44</f>
        <v>0</v>
      </c>
      <c r="N44" s="529"/>
      <c r="O44" s="529"/>
      <c r="P44" s="529"/>
      <c r="Q44" s="529"/>
      <c r="R44" s="529"/>
      <c r="S44" s="529"/>
      <c r="T44" s="529"/>
      <c r="U44" s="529"/>
      <c r="V44" s="529"/>
      <c r="W44" s="529"/>
      <c r="X44" s="529"/>
      <c r="Y44" s="529"/>
      <c r="Z44" s="529"/>
      <c r="AA44" s="529"/>
      <c r="AB44" s="529"/>
      <c r="AC44" s="529"/>
    </row>
    <row r="45" spans="1:29" ht="20.100000000000001" customHeight="1">
      <c r="A45" s="712">
        <f>'ZZZ-PG1.DBF'!AA1058</f>
        <v>0</v>
      </c>
      <c r="B45" s="695"/>
      <c r="C45" s="709" t="s">
        <v>722</v>
      </c>
      <c r="D45" s="695"/>
      <c r="E45" s="703"/>
      <c r="F45" s="695"/>
      <c r="G45" s="712">
        <f>'ZZZ-PG1.DBF'!Z1058</f>
        <v>0</v>
      </c>
      <c r="H45" s="704"/>
      <c r="I45" s="712"/>
      <c r="J45" s="708" t="s">
        <v>550</v>
      </c>
      <c r="K45" s="529"/>
      <c r="L45" s="704">
        <f>'ZZZ-PG1.DBF'!AB1058</f>
        <v>0</v>
      </c>
      <c r="M45" s="682">
        <f>G45-L45</f>
        <v>0</v>
      </c>
      <c r="N45" s="529"/>
      <c r="O45" s="529"/>
      <c r="P45" s="529"/>
      <c r="Q45" s="529"/>
      <c r="R45" s="529"/>
      <c r="S45" s="529"/>
      <c r="T45" s="529"/>
      <c r="U45" s="529"/>
      <c r="V45" s="529"/>
      <c r="W45" s="529"/>
      <c r="X45" s="529"/>
      <c r="Y45" s="529"/>
      <c r="Z45" s="529"/>
      <c r="AA45" s="529"/>
      <c r="AB45" s="529"/>
      <c r="AC45" s="529"/>
    </row>
    <row r="46" spans="1:29" ht="20.100000000000001" customHeight="1">
      <c r="A46" s="712">
        <f>'ZZZ-PG1.DBF'!AA1059</f>
        <v>0</v>
      </c>
      <c r="B46" s="695"/>
      <c r="C46" s="698" t="s">
        <v>723</v>
      </c>
      <c r="D46" s="695"/>
      <c r="E46" s="703"/>
      <c r="F46" s="695"/>
      <c r="G46" s="712">
        <f>'ZZZ-PG1.DBF'!Z1059</f>
        <v>0</v>
      </c>
      <c r="H46" s="704"/>
      <c r="I46" s="712"/>
      <c r="J46" s="713"/>
      <c r="K46" s="529"/>
      <c r="L46" s="704">
        <f>'ZZZ-PG1.DBF'!AB1059</f>
        <v>0</v>
      </c>
      <c r="M46" s="682">
        <f>G46-L46</f>
        <v>0</v>
      </c>
      <c r="N46" s="529"/>
      <c r="O46" s="529"/>
      <c r="P46" s="529"/>
      <c r="Q46" s="529"/>
      <c r="R46" s="529"/>
      <c r="S46" s="529"/>
      <c r="T46" s="529"/>
      <c r="U46" s="529"/>
      <c r="V46" s="529"/>
      <c r="W46" s="529"/>
      <c r="X46" s="529"/>
      <c r="Y46" s="529"/>
      <c r="Z46" s="529"/>
      <c r="AA46" s="529"/>
      <c r="AB46" s="529"/>
      <c r="AC46" s="529"/>
    </row>
    <row r="47" spans="1:29" ht="20.100000000000001" customHeight="1">
      <c r="A47" s="702">
        <f>SUM(A43:A46)</f>
        <v>600000</v>
      </c>
      <c r="B47" s="695"/>
      <c r="C47" s="696" t="s">
        <v>724</v>
      </c>
      <c r="D47" s="695"/>
      <c r="E47" s="703"/>
      <c r="F47" s="695"/>
      <c r="G47" s="702">
        <f>SUM(G43:G46)</f>
        <v>293125</v>
      </c>
      <c r="H47" s="704"/>
      <c r="I47" s="702">
        <f>SUM(I43:I46)</f>
        <v>1185549</v>
      </c>
      <c r="J47" s="713"/>
      <c r="K47" s="529"/>
      <c r="L47" s="682"/>
      <c r="M47" s="682"/>
      <c r="N47" s="529"/>
      <c r="O47" s="529"/>
      <c r="P47" s="529"/>
      <c r="Q47" s="529"/>
      <c r="R47" s="529"/>
      <c r="S47" s="529"/>
      <c r="T47" s="529"/>
      <c r="U47" s="529"/>
      <c r="V47" s="529"/>
      <c r="W47" s="529"/>
      <c r="X47" s="529"/>
      <c r="Y47" s="529"/>
      <c r="Z47" s="529"/>
      <c r="AA47" s="529"/>
      <c r="AB47" s="529"/>
      <c r="AC47" s="529"/>
    </row>
    <row r="48" spans="1:29" ht="20.100000000000001" customHeight="1">
      <c r="A48" s="703"/>
      <c r="B48" s="695"/>
      <c r="C48" s="696"/>
      <c r="D48" s="695"/>
      <c r="E48" s="703"/>
      <c r="F48" s="695"/>
      <c r="G48" s="703"/>
      <c r="H48" s="703"/>
      <c r="I48" s="703"/>
      <c r="J48" s="713"/>
      <c r="K48" s="529"/>
      <c r="L48" s="682"/>
      <c r="M48" s="682"/>
      <c r="N48" s="529"/>
      <c r="O48" s="529"/>
      <c r="P48" s="529"/>
      <c r="Q48" s="529"/>
      <c r="R48" s="529"/>
      <c r="S48" s="529"/>
      <c r="T48" s="529"/>
      <c r="U48" s="529"/>
      <c r="V48" s="529"/>
      <c r="W48" s="529"/>
      <c r="X48" s="529"/>
      <c r="Y48" s="529"/>
      <c r="Z48" s="529"/>
      <c r="AA48" s="529"/>
      <c r="AB48" s="529"/>
      <c r="AC48" s="529"/>
    </row>
    <row r="49" spans="1:29" ht="20.100000000000001" customHeight="1">
      <c r="A49" s="714">
        <f>A32+A41+A47</f>
        <v>10490940</v>
      </c>
      <c r="B49" s="695"/>
      <c r="C49" s="696" t="s">
        <v>725</v>
      </c>
      <c r="D49" s="695"/>
      <c r="E49" s="703"/>
      <c r="F49" s="695"/>
      <c r="G49" s="714">
        <f>G32+G41+G47</f>
        <v>8831205</v>
      </c>
      <c r="H49" s="704"/>
      <c r="I49" s="714">
        <f>I32+I41+I47</f>
        <v>9108471</v>
      </c>
      <c r="J49" s="529"/>
      <c r="K49" s="529"/>
      <c r="L49" s="682"/>
      <c r="M49" s="682"/>
      <c r="N49" s="529"/>
      <c r="O49" s="529"/>
      <c r="P49" s="529"/>
      <c r="Q49" s="529"/>
      <c r="R49" s="529"/>
      <c r="S49" s="529"/>
      <c r="T49" s="529"/>
      <c r="U49" s="529"/>
      <c r="V49" s="529"/>
      <c r="W49" s="529"/>
      <c r="X49" s="529"/>
      <c r="Y49" s="529"/>
      <c r="Z49" s="529"/>
      <c r="AA49" s="529"/>
      <c r="AB49" s="529"/>
      <c r="AC49" s="529"/>
    </row>
    <row r="50" spans="1:29" ht="20.100000000000001" customHeight="1">
      <c r="A50" s="715"/>
      <c r="B50" s="701"/>
      <c r="C50" s="709"/>
      <c r="D50" s="701"/>
      <c r="E50" s="716"/>
      <c r="F50" s="701"/>
      <c r="G50" s="715"/>
      <c r="H50" s="717"/>
      <c r="I50" s="715"/>
      <c r="J50" s="529"/>
      <c r="K50" s="529"/>
      <c r="L50" s="682"/>
      <c r="M50" s="682"/>
      <c r="N50" s="529"/>
      <c r="O50" s="529"/>
      <c r="P50" s="529"/>
      <c r="Q50" s="529"/>
      <c r="R50" s="529"/>
      <c r="S50" s="529"/>
      <c r="T50" s="529"/>
      <c r="U50" s="529"/>
      <c r="V50" s="529"/>
      <c r="W50" s="529"/>
      <c r="X50" s="529"/>
      <c r="Y50" s="529"/>
      <c r="Z50" s="529"/>
      <c r="AA50" s="529"/>
      <c r="AB50" s="529"/>
      <c r="AC50" s="529"/>
    </row>
    <row r="51" spans="1:29" ht="20.100000000000001" customHeight="1">
      <c r="A51" s="702">
        <f>A25-A49</f>
        <v>0</v>
      </c>
      <c r="B51" s="701"/>
      <c r="C51" s="706" t="s">
        <v>726</v>
      </c>
      <c r="D51" s="701"/>
      <c r="E51" s="716"/>
      <c r="F51" s="701"/>
      <c r="G51" s="702">
        <f>G25-G49</f>
        <v>-104756</v>
      </c>
      <c r="H51" s="718"/>
      <c r="I51" s="702">
        <f>I25-I49</f>
        <v>-305310</v>
      </c>
      <c r="J51" s="719"/>
      <c r="K51" s="529"/>
      <c r="L51" s="682"/>
      <c r="M51" s="682"/>
      <c r="N51" s="529"/>
      <c r="O51" s="529"/>
      <c r="P51" s="529"/>
      <c r="Q51" s="529"/>
      <c r="R51" s="529"/>
      <c r="S51" s="529"/>
      <c r="T51" s="529"/>
      <c r="U51" s="529"/>
      <c r="V51" s="529"/>
      <c r="W51" s="529"/>
      <c r="X51" s="529"/>
      <c r="Y51" s="529"/>
      <c r="Z51" s="529"/>
      <c r="AA51" s="529"/>
      <c r="AB51" s="529"/>
      <c r="AC51" s="529"/>
    </row>
    <row r="52" spans="1:29" ht="20.100000000000001" customHeight="1">
      <c r="B52" s="529"/>
      <c r="C52" s="529"/>
      <c r="D52" s="529"/>
      <c r="E52" s="529"/>
      <c r="F52" s="529"/>
      <c r="G52" s="529"/>
      <c r="H52" s="529"/>
      <c r="I52" s="529"/>
      <c r="J52" s="529"/>
      <c r="K52" s="529"/>
      <c r="L52" s="682"/>
      <c r="M52" s="682"/>
      <c r="N52" s="529"/>
      <c r="O52" s="529"/>
      <c r="P52" s="529"/>
      <c r="Q52" s="529"/>
      <c r="R52" s="529"/>
      <c r="S52" s="529"/>
      <c r="T52" s="529"/>
      <c r="U52" s="529"/>
      <c r="V52" s="529"/>
      <c r="W52" s="529"/>
      <c r="X52" s="529"/>
      <c r="Y52" s="529"/>
      <c r="Z52" s="529"/>
      <c r="AA52" s="529"/>
      <c r="AB52" s="529"/>
      <c r="AC52" s="529"/>
    </row>
    <row r="53" spans="1:29" ht="20.100000000000001" customHeight="1">
      <c r="A53" s="715"/>
      <c r="B53" s="529"/>
      <c r="C53" s="720" t="s">
        <v>727</v>
      </c>
      <c r="D53" s="529"/>
      <c r="E53" s="529"/>
      <c r="F53" s="529"/>
      <c r="G53" s="721">
        <f>'ZZZ-PG1.DBF'!Z1066</f>
        <v>-104756</v>
      </c>
      <c r="H53" s="722"/>
      <c r="I53" s="721">
        <v>-305310</v>
      </c>
      <c r="J53" s="708" t="s">
        <v>728</v>
      </c>
      <c r="K53" s="529"/>
      <c r="L53" s="723">
        <f>'ZZZ-PG1.DBF'!AB1066</f>
        <v>-104756</v>
      </c>
      <c r="M53" s="682">
        <f>G53-L53</f>
        <v>0</v>
      </c>
      <c r="N53" s="529"/>
      <c r="O53" s="529"/>
      <c r="P53" s="529"/>
      <c r="Q53" s="529"/>
      <c r="R53" s="529"/>
      <c r="S53" s="529"/>
      <c r="T53" s="529"/>
      <c r="U53" s="529"/>
      <c r="V53" s="529"/>
      <c r="W53" s="529"/>
      <c r="X53" s="529"/>
      <c r="Y53" s="529"/>
      <c r="Z53" s="529"/>
      <c r="AA53" s="529"/>
      <c r="AB53" s="529"/>
      <c r="AC53" s="529"/>
    </row>
    <row r="54" spans="1:29" ht="20.100000000000001" customHeight="1">
      <c r="A54" s="715"/>
      <c r="B54" s="529"/>
      <c r="C54" s="706" t="s">
        <v>729</v>
      </c>
      <c r="D54" s="529"/>
      <c r="E54" s="529"/>
      <c r="F54" s="529"/>
      <c r="G54" s="721">
        <v>104756</v>
      </c>
      <c r="H54" s="722"/>
      <c r="I54" s="724">
        <v>305310</v>
      </c>
      <c r="J54" s="708" t="s">
        <v>548</v>
      </c>
      <c r="K54" s="529"/>
      <c r="L54" s="723">
        <f>'ZZZ-PG1.DBF'!AB1067</f>
        <v>0</v>
      </c>
      <c r="M54" s="682">
        <f>G54-L54</f>
        <v>104756</v>
      </c>
      <c r="N54" s="529"/>
      <c r="O54" s="529"/>
      <c r="P54" s="529"/>
      <c r="Q54" s="529"/>
      <c r="R54" s="529"/>
      <c r="S54" s="529"/>
      <c r="T54" s="529"/>
      <c r="U54" s="529"/>
      <c r="V54" s="529"/>
      <c r="W54" s="529"/>
      <c r="X54" s="529"/>
      <c r="Y54" s="529"/>
      <c r="Z54" s="529"/>
      <c r="AA54" s="529"/>
      <c r="AB54" s="529"/>
      <c r="AC54" s="529"/>
    </row>
    <row r="55" spans="1:29" ht="20.100000000000001" customHeight="1" thickBot="1">
      <c r="A55" s="715"/>
      <c r="B55" s="529"/>
      <c r="C55" s="529"/>
      <c r="D55" s="529"/>
      <c r="E55" s="529"/>
      <c r="F55" s="529"/>
      <c r="G55" s="725">
        <f>G53+G54</f>
        <v>0</v>
      </c>
      <c r="H55" s="722"/>
      <c r="I55" s="725">
        <f>I53+I54</f>
        <v>0</v>
      </c>
      <c r="J55" s="529"/>
      <c r="K55" s="529"/>
      <c r="L55" s="682"/>
      <c r="M55" s="682"/>
      <c r="N55" s="529"/>
      <c r="O55" s="529"/>
      <c r="P55" s="529"/>
      <c r="Q55" s="529"/>
      <c r="R55" s="529"/>
      <c r="S55" s="529"/>
      <c r="T55" s="529"/>
      <c r="U55" s="529"/>
      <c r="V55" s="529"/>
      <c r="W55" s="529"/>
      <c r="X55" s="529"/>
      <c r="Y55" s="529"/>
      <c r="Z55" s="529"/>
      <c r="AA55" s="529"/>
      <c r="AB55" s="529"/>
      <c r="AC55" s="529"/>
    </row>
    <row r="56" spans="1:29" ht="20.100000000000001" customHeight="1" thickTop="1">
      <c r="A56" s="715"/>
      <c r="B56" s="529"/>
      <c r="C56" s="529"/>
      <c r="D56" s="529"/>
      <c r="E56" s="529"/>
      <c r="F56" s="529"/>
      <c r="G56" s="721"/>
      <c r="H56" s="722"/>
      <c r="I56" s="721"/>
      <c r="J56" s="529"/>
      <c r="K56" s="529"/>
      <c r="L56" s="682"/>
      <c r="M56" s="682"/>
      <c r="N56" s="529"/>
      <c r="O56" s="529"/>
      <c r="P56" s="529"/>
      <c r="Q56" s="529"/>
      <c r="R56" s="529"/>
      <c r="S56" s="529"/>
      <c r="T56" s="529"/>
      <c r="U56" s="529"/>
      <c r="V56" s="529"/>
      <c r="W56" s="529"/>
      <c r="X56" s="529"/>
      <c r="Y56" s="529"/>
      <c r="Z56" s="529"/>
      <c r="AA56" s="529"/>
      <c r="AB56" s="529"/>
      <c r="AC56" s="529"/>
    </row>
    <row r="57" spans="1:29" ht="20.100000000000001" customHeight="1">
      <c r="A57" s="529"/>
      <c r="B57" s="529"/>
      <c r="C57" s="529"/>
      <c r="D57" s="529"/>
      <c r="E57" s="529"/>
      <c r="F57" s="529"/>
      <c r="G57" s="726" t="s">
        <v>0</v>
      </c>
      <c r="H57" s="717"/>
      <c r="I57" s="717"/>
      <c r="J57" s="529"/>
      <c r="K57" s="529"/>
      <c r="L57" s="682"/>
      <c r="M57" s="682"/>
      <c r="N57" s="529"/>
      <c r="O57" s="529"/>
      <c r="P57" s="529"/>
      <c r="Q57" s="529"/>
      <c r="R57" s="529"/>
      <c r="S57" s="529"/>
      <c r="T57" s="529"/>
      <c r="U57" s="529"/>
      <c r="V57" s="529"/>
      <c r="W57" s="529"/>
      <c r="X57" s="529"/>
      <c r="Y57" s="529"/>
      <c r="Z57" s="529"/>
      <c r="AA57" s="529"/>
      <c r="AB57" s="529"/>
      <c r="AC57" s="529"/>
    </row>
    <row r="58" spans="1:29" ht="20.100000000000001" customHeight="1">
      <c r="A58" s="529"/>
      <c r="B58" s="529"/>
      <c r="C58" s="529"/>
      <c r="D58" s="529"/>
      <c r="E58" s="529"/>
      <c r="F58" s="529"/>
      <c r="G58" s="727"/>
      <c r="H58" s="717"/>
      <c r="I58" s="717"/>
      <c r="J58" s="529"/>
      <c r="K58" s="529"/>
      <c r="L58" s="682"/>
      <c r="M58" s="682"/>
      <c r="N58" s="529"/>
      <c r="O58" s="529"/>
      <c r="P58" s="529"/>
      <c r="Q58" s="529"/>
      <c r="R58" s="529"/>
      <c r="S58" s="529"/>
      <c r="T58" s="529"/>
      <c r="U58" s="529"/>
      <c r="V58" s="529"/>
      <c r="W58" s="529"/>
      <c r="X58" s="529"/>
      <c r="Y58" s="529"/>
      <c r="Z58" s="529"/>
      <c r="AA58" s="529"/>
      <c r="AB58" s="529"/>
      <c r="AC58" s="529"/>
    </row>
    <row r="59" spans="1:29" ht="20.100000000000001" customHeight="1">
      <c r="A59" s="529"/>
      <c r="B59" s="529"/>
      <c r="C59" s="529"/>
      <c r="D59" s="529"/>
      <c r="E59" s="529"/>
      <c r="F59" s="529"/>
      <c r="G59" s="727"/>
      <c r="H59" s="717"/>
      <c r="I59" s="717"/>
      <c r="J59" s="529"/>
      <c r="K59" s="529"/>
      <c r="L59" s="682"/>
      <c r="M59" s="682"/>
      <c r="N59" s="529"/>
      <c r="O59" s="529"/>
      <c r="P59" s="529"/>
      <c r="Q59" s="529"/>
      <c r="R59" s="529"/>
      <c r="S59" s="529"/>
      <c r="T59" s="529"/>
      <c r="U59" s="529"/>
      <c r="V59" s="529"/>
      <c r="W59" s="529"/>
      <c r="X59" s="529"/>
      <c r="Y59" s="529"/>
      <c r="Z59" s="529"/>
      <c r="AA59" s="529"/>
      <c r="AB59" s="529"/>
      <c r="AC59" s="529"/>
    </row>
    <row r="60" spans="1:29" ht="20.100000000000001" customHeight="1">
      <c r="A60" s="529"/>
      <c r="B60" s="529"/>
      <c r="C60" s="529"/>
      <c r="D60" s="529"/>
      <c r="E60" s="529"/>
      <c r="F60" s="529"/>
      <c r="G60" s="727"/>
      <c r="H60" s="717"/>
      <c r="I60" s="717"/>
      <c r="J60" s="529"/>
      <c r="K60" s="529"/>
      <c r="L60" s="682"/>
      <c r="M60" s="682"/>
      <c r="N60" s="529"/>
      <c r="O60" s="529"/>
      <c r="P60" s="529"/>
      <c r="Q60" s="529"/>
      <c r="R60" s="529"/>
      <c r="S60" s="529"/>
      <c r="T60" s="529"/>
      <c r="U60" s="529"/>
      <c r="V60" s="529"/>
      <c r="W60" s="529"/>
      <c r="X60" s="529"/>
      <c r="Y60" s="529"/>
      <c r="Z60" s="529"/>
      <c r="AA60" s="529"/>
      <c r="AB60" s="529"/>
      <c r="AC60" s="529"/>
    </row>
    <row r="61" spans="1:29" ht="20.100000000000001" customHeight="1">
      <c r="A61" s="529"/>
      <c r="B61" s="529"/>
      <c r="C61" s="529"/>
      <c r="D61" s="529"/>
      <c r="E61" s="529"/>
      <c r="F61" s="529"/>
      <c r="G61" s="727"/>
      <c r="H61" s="717"/>
      <c r="I61" s="717"/>
      <c r="J61" s="529"/>
      <c r="K61" s="529"/>
      <c r="L61" s="682"/>
      <c r="M61" s="682"/>
      <c r="N61" s="529"/>
      <c r="O61" s="529"/>
      <c r="P61" s="529"/>
      <c r="Q61" s="529"/>
      <c r="R61" s="529"/>
      <c r="S61" s="529"/>
      <c r="T61" s="529"/>
      <c r="U61" s="529"/>
      <c r="V61" s="529"/>
      <c r="W61" s="529"/>
      <c r="X61" s="529"/>
      <c r="Y61" s="529"/>
      <c r="Z61" s="529"/>
      <c r="AA61" s="529"/>
      <c r="AB61" s="529"/>
      <c r="AC61" s="529"/>
    </row>
    <row r="62" spans="1:29" ht="20.100000000000001" customHeight="1">
      <c r="A62" s="529"/>
      <c r="B62" s="529"/>
      <c r="C62" s="529"/>
      <c r="D62" s="529"/>
      <c r="E62" s="529"/>
      <c r="F62" s="529"/>
      <c r="G62" s="727"/>
      <c r="H62" s="717"/>
      <c r="I62" s="717"/>
      <c r="J62" s="529"/>
      <c r="K62" s="529"/>
      <c r="L62" s="682"/>
      <c r="M62" s="682"/>
      <c r="N62" s="529"/>
      <c r="O62" s="529"/>
      <c r="P62" s="529"/>
      <c r="Q62" s="529"/>
      <c r="R62" s="529"/>
      <c r="S62" s="529"/>
      <c r="T62" s="529"/>
      <c r="U62" s="529"/>
      <c r="V62" s="529"/>
      <c r="W62" s="529"/>
      <c r="X62" s="529"/>
      <c r="Y62" s="529"/>
      <c r="Z62" s="529"/>
      <c r="AA62" s="529"/>
      <c r="AB62" s="529"/>
      <c r="AC62" s="529"/>
    </row>
    <row r="63" spans="1:29" ht="20.100000000000001" customHeight="1">
      <c r="A63" s="529"/>
      <c r="B63" s="529"/>
      <c r="C63" s="529"/>
      <c r="D63" s="529"/>
      <c r="E63" s="529"/>
      <c r="F63" s="529"/>
      <c r="G63" s="727"/>
      <c r="H63" s="717"/>
      <c r="I63" s="717"/>
      <c r="J63" s="529"/>
      <c r="K63" s="529"/>
      <c r="L63" s="682"/>
      <c r="M63" s="682"/>
      <c r="N63" s="529"/>
      <c r="O63" s="529"/>
      <c r="P63" s="529"/>
      <c r="Q63" s="529"/>
      <c r="R63" s="529"/>
      <c r="S63" s="529"/>
      <c r="T63" s="529"/>
      <c r="U63" s="529"/>
      <c r="V63" s="529"/>
      <c r="W63" s="529"/>
      <c r="X63" s="529"/>
      <c r="Y63" s="529"/>
      <c r="Z63" s="529"/>
      <c r="AA63" s="529"/>
      <c r="AB63" s="529"/>
      <c r="AC63" s="529"/>
    </row>
    <row r="64" spans="1:29" ht="20.100000000000001" customHeight="1">
      <c r="A64" s="529"/>
      <c r="B64" s="529"/>
      <c r="C64" s="529"/>
      <c r="D64" s="529"/>
      <c r="E64" s="529"/>
      <c r="F64" s="529"/>
      <c r="G64" s="727"/>
      <c r="H64" s="717"/>
      <c r="I64" s="717"/>
      <c r="J64" s="529"/>
      <c r="K64" s="529"/>
      <c r="L64" s="682"/>
      <c r="M64" s="682"/>
      <c r="N64" s="529"/>
      <c r="O64" s="529"/>
      <c r="P64" s="529"/>
      <c r="Q64" s="529"/>
      <c r="R64" s="529"/>
      <c r="S64" s="529"/>
      <c r="T64" s="529"/>
      <c r="U64" s="529"/>
      <c r="V64" s="529"/>
      <c r="W64" s="529"/>
      <c r="X64" s="529"/>
      <c r="Y64" s="529"/>
      <c r="Z64" s="529"/>
      <c r="AA64" s="529"/>
      <c r="AB64" s="529"/>
      <c r="AC64" s="529"/>
    </row>
    <row r="65" spans="1:29" ht="20.100000000000001" customHeight="1">
      <c r="A65" s="529"/>
      <c r="B65" s="529"/>
      <c r="C65" s="529"/>
      <c r="D65" s="529"/>
      <c r="E65" s="529"/>
      <c r="F65" s="529"/>
      <c r="G65" s="727"/>
      <c r="H65" s="717"/>
      <c r="I65" s="717"/>
      <c r="J65" s="529"/>
      <c r="K65" s="529"/>
      <c r="L65" s="682"/>
      <c r="M65" s="682"/>
      <c r="N65" s="529"/>
      <c r="O65" s="529"/>
      <c r="P65" s="529"/>
      <c r="Q65" s="529"/>
      <c r="R65" s="529"/>
      <c r="S65" s="529"/>
      <c r="T65" s="529"/>
      <c r="U65" s="529"/>
      <c r="V65" s="529"/>
      <c r="W65" s="529"/>
      <c r="X65" s="529"/>
      <c r="Y65" s="529"/>
      <c r="Z65" s="529"/>
      <c r="AA65" s="529"/>
      <c r="AB65" s="529"/>
      <c r="AC65" s="529"/>
    </row>
    <row r="66" spans="1:29" ht="20.100000000000001" customHeight="1">
      <c r="A66" s="529"/>
      <c r="B66" s="529"/>
      <c r="C66" s="529"/>
      <c r="D66" s="529"/>
      <c r="E66" s="529"/>
      <c r="F66" s="529"/>
      <c r="G66" s="727"/>
      <c r="H66" s="717"/>
      <c r="I66" s="717"/>
      <c r="J66" s="529"/>
      <c r="K66" s="529"/>
      <c r="L66" s="682"/>
      <c r="M66" s="682"/>
      <c r="N66" s="529"/>
      <c r="O66" s="529"/>
      <c r="P66" s="529"/>
      <c r="Q66" s="529"/>
      <c r="R66" s="529"/>
      <c r="S66" s="529"/>
      <c r="T66" s="529"/>
      <c r="U66" s="529"/>
      <c r="V66" s="529"/>
      <c r="W66" s="529"/>
      <c r="X66" s="529"/>
      <c r="Y66" s="529"/>
      <c r="Z66" s="529"/>
      <c r="AA66" s="529"/>
      <c r="AB66" s="529"/>
      <c r="AC66" s="529"/>
    </row>
    <row r="67" spans="1:29" ht="20.100000000000001" customHeight="1">
      <c r="A67" s="529"/>
      <c r="B67" s="529"/>
      <c r="C67" s="529"/>
      <c r="D67" s="529"/>
      <c r="E67" s="529"/>
      <c r="F67" s="529"/>
      <c r="G67" s="727"/>
      <c r="H67" s="717"/>
      <c r="I67" s="717"/>
      <c r="J67" s="529"/>
      <c r="K67" s="529"/>
      <c r="L67" s="682"/>
      <c r="M67" s="682"/>
      <c r="N67" s="529"/>
      <c r="O67" s="529"/>
      <c r="P67" s="529"/>
      <c r="Q67" s="529"/>
      <c r="R67" s="529"/>
      <c r="S67" s="529"/>
      <c r="T67" s="529"/>
      <c r="U67" s="529"/>
      <c r="V67" s="529"/>
      <c r="W67" s="529"/>
      <c r="X67" s="529"/>
      <c r="Y67" s="529"/>
      <c r="Z67" s="529"/>
      <c r="AA67" s="529"/>
      <c r="AB67" s="529"/>
      <c r="AC67" s="529"/>
    </row>
    <row r="68" spans="1:29" ht="20.100000000000001" customHeight="1">
      <c r="A68" s="529"/>
      <c r="B68" s="529"/>
      <c r="C68" s="529"/>
      <c r="D68" s="529"/>
      <c r="E68" s="529"/>
      <c r="F68" s="529"/>
      <c r="G68" s="727"/>
      <c r="H68" s="717"/>
      <c r="I68" s="717"/>
      <c r="J68" s="529"/>
      <c r="K68" s="529"/>
      <c r="L68" s="682"/>
      <c r="M68" s="682"/>
      <c r="N68" s="529"/>
      <c r="O68" s="529"/>
      <c r="P68" s="529"/>
      <c r="Q68" s="529"/>
      <c r="R68" s="529"/>
      <c r="S68" s="529"/>
      <c r="T68" s="529"/>
      <c r="U68" s="529"/>
      <c r="V68" s="529"/>
      <c r="W68" s="529"/>
      <c r="X68" s="529"/>
      <c r="Y68" s="529"/>
      <c r="Z68" s="529"/>
      <c r="AA68" s="529"/>
      <c r="AB68" s="529"/>
      <c r="AC68" s="529"/>
    </row>
    <row r="69" spans="1:29" ht="20.100000000000001" customHeight="1">
      <c r="A69" s="529"/>
      <c r="B69" s="529"/>
      <c r="C69" s="529"/>
      <c r="D69" s="529"/>
      <c r="E69" s="529"/>
      <c r="F69" s="529"/>
      <c r="G69" s="727"/>
      <c r="H69" s="717"/>
      <c r="I69" s="717"/>
      <c r="J69" s="529"/>
      <c r="K69" s="529"/>
      <c r="L69" s="682"/>
      <c r="M69" s="682"/>
      <c r="N69" s="529"/>
      <c r="O69" s="529"/>
      <c r="P69" s="529"/>
      <c r="Q69" s="529"/>
      <c r="R69" s="529"/>
      <c r="S69" s="529"/>
      <c r="T69" s="529"/>
      <c r="U69" s="529"/>
      <c r="V69" s="529"/>
      <c r="W69" s="529"/>
      <c r="X69" s="529"/>
      <c r="Y69" s="529"/>
      <c r="Z69" s="529"/>
      <c r="AA69" s="529"/>
      <c r="AB69" s="529"/>
      <c r="AC69" s="529"/>
    </row>
    <row r="70" spans="1:29" ht="20.100000000000001" customHeight="1">
      <c r="A70" s="529"/>
      <c r="B70" s="529"/>
      <c r="C70" s="529"/>
      <c r="D70" s="529"/>
      <c r="E70" s="529"/>
      <c r="F70" s="529"/>
      <c r="G70" s="727"/>
      <c r="H70" s="717"/>
      <c r="I70" s="717"/>
      <c r="J70" s="529"/>
      <c r="K70" s="529"/>
      <c r="L70" s="682"/>
      <c r="M70" s="682"/>
      <c r="N70" s="529"/>
      <c r="O70" s="529"/>
      <c r="P70" s="529"/>
      <c r="Q70" s="529"/>
      <c r="R70" s="529"/>
      <c r="S70" s="529"/>
      <c r="T70" s="529"/>
      <c r="U70" s="529"/>
      <c r="V70" s="529"/>
      <c r="W70" s="529"/>
      <c r="X70" s="529"/>
      <c r="Y70" s="529"/>
      <c r="Z70" s="529"/>
      <c r="AA70" s="529"/>
      <c r="AB70" s="529"/>
      <c r="AC70" s="529"/>
    </row>
    <row r="71" spans="1:29" ht="20.100000000000001" customHeight="1">
      <c r="A71" s="529"/>
      <c r="B71" s="529"/>
      <c r="C71" s="529"/>
      <c r="D71" s="529"/>
      <c r="E71" s="529"/>
      <c r="F71" s="529"/>
      <c r="G71" s="727"/>
      <c r="H71" s="717"/>
      <c r="I71" s="717"/>
      <c r="J71" s="529"/>
      <c r="K71" s="529"/>
      <c r="L71" s="682"/>
      <c r="M71" s="682"/>
      <c r="N71" s="529"/>
      <c r="O71" s="529"/>
      <c r="P71" s="529"/>
      <c r="Q71" s="529"/>
      <c r="R71" s="529"/>
      <c r="S71" s="529"/>
      <c r="T71" s="529"/>
      <c r="U71" s="529"/>
      <c r="V71" s="529"/>
      <c r="W71" s="529"/>
      <c r="X71" s="529"/>
      <c r="Y71" s="529"/>
      <c r="Z71" s="529"/>
      <c r="AA71" s="529"/>
      <c r="AB71" s="529"/>
      <c r="AC71" s="529"/>
    </row>
    <row r="72" spans="1:29" ht="20.100000000000001" customHeight="1">
      <c r="A72" s="529"/>
      <c r="B72" s="529"/>
      <c r="C72" s="529"/>
      <c r="D72" s="529"/>
      <c r="E72" s="529"/>
      <c r="F72" s="529"/>
      <c r="G72" s="727"/>
      <c r="H72" s="717"/>
      <c r="I72" s="717"/>
      <c r="J72" s="529"/>
      <c r="K72" s="529"/>
      <c r="L72" s="682"/>
      <c r="M72" s="682"/>
      <c r="N72" s="529"/>
      <c r="O72" s="529"/>
      <c r="P72" s="529"/>
      <c r="Q72" s="529"/>
      <c r="R72" s="529"/>
      <c r="S72" s="529"/>
      <c r="T72" s="529"/>
      <c r="U72" s="529"/>
      <c r="V72" s="529"/>
      <c r="W72" s="529"/>
      <c r="X72" s="529"/>
      <c r="Y72" s="529"/>
      <c r="Z72" s="529"/>
      <c r="AA72" s="529"/>
      <c r="AB72" s="529"/>
      <c r="AC72" s="529"/>
    </row>
    <row r="73" spans="1:29" ht="20.100000000000001" customHeight="1">
      <c r="C73" s="529"/>
      <c r="D73" s="529"/>
      <c r="E73" s="529"/>
      <c r="G73" s="728"/>
      <c r="H73" s="729"/>
      <c r="I73" s="729"/>
      <c r="K73" s="529"/>
      <c r="L73" s="682"/>
      <c r="M73" s="682"/>
      <c r="N73" s="529"/>
      <c r="O73" s="529"/>
      <c r="P73" s="529"/>
      <c r="Q73" s="529"/>
      <c r="R73" s="529"/>
      <c r="S73" s="529"/>
      <c r="T73" s="529"/>
      <c r="U73" s="529"/>
      <c r="V73" s="529"/>
      <c r="W73" s="529"/>
      <c r="X73" s="529"/>
      <c r="Y73" s="529"/>
      <c r="Z73" s="529"/>
      <c r="AA73" s="529"/>
      <c r="AB73" s="529"/>
      <c r="AC73" s="529"/>
    </row>
    <row r="74" spans="1:29" ht="20.100000000000001" customHeight="1">
      <c r="C74" s="529"/>
      <c r="D74" s="529"/>
      <c r="E74" s="529"/>
      <c r="G74" s="728"/>
      <c r="H74" s="729"/>
      <c r="I74" s="729"/>
      <c r="K74" s="529"/>
      <c r="L74" s="682"/>
      <c r="M74" s="682"/>
      <c r="N74" s="529"/>
      <c r="O74" s="529"/>
      <c r="P74" s="529"/>
      <c r="Q74" s="529"/>
      <c r="R74" s="529"/>
      <c r="S74" s="529"/>
      <c r="T74" s="529"/>
      <c r="U74" s="529"/>
      <c r="V74" s="529"/>
      <c r="W74" s="529"/>
      <c r="X74" s="529"/>
      <c r="Y74" s="529"/>
      <c r="Z74" s="529"/>
      <c r="AA74" s="529"/>
      <c r="AB74" s="529"/>
      <c r="AC74" s="529"/>
    </row>
    <row r="75" spans="1:29" ht="20.100000000000001" customHeight="1">
      <c r="C75" s="529"/>
      <c r="D75" s="529"/>
      <c r="E75" s="529"/>
      <c r="G75" s="728"/>
      <c r="H75" s="729"/>
      <c r="I75" s="729"/>
      <c r="K75" s="529"/>
      <c r="L75" s="682"/>
      <c r="M75" s="682"/>
      <c r="N75" s="529"/>
      <c r="O75" s="529"/>
      <c r="P75" s="529"/>
      <c r="Q75" s="529"/>
      <c r="R75" s="529"/>
      <c r="S75" s="529"/>
      <c r="T75" s="529"/>
      <c r="U75" s="529"/>
      <c r="V75" s="529"/>
      <c r="W75" s="529"/>
      <c r="X75" s="529"/>
      <c r="Y75" s="529"/>
      <c r="Z75" s="529"/>
      <c r="AA75" s="529"/>
      <c r="AB75" s="529"/>
      <c r="AC75" s="529"/>
    </row>
    <row r="76" spans="1:29">
      <c r="C76" s="529"/>
      <c r="D76" s="529"/>
      <c r="E76" s="529"/>
      <c r="G76" s="728"/>
      <c r="H76" s="729"/>
      <c r="I76" s="729"/>
      <c r="K76" s="529"/>
      <c r="L76" s="682"/>
      <c r="M76" s="682"/>
      <c r="N76" s="529"/>
      <c r="O76" s="529"/>
      <c r="P76" s="529"/>
      <c r="Q76" s="529"/>
      <c r="R76" s="529"/>
      <c r="S76" s="529"/>
      <c r="T76" s="529"/>
      <c r="U76" s="529"/>
      <c r="V76" s="529"/>
      <c r="W76" s="529"/>
      <c r="X76" s="529"/>
      <c r="Y76" s="529"/>
      <c r="Z76" s="529"/>
      <c r="AA76" s="529"/>
      <c r="AB76" s="529"/>
      <c r="AC76" s="529"/>
    </row>
    <row r="77" spans="1:29">
      <c r="C77" s="529"/>
      <c r="D77" s="529"/>
      <c r="E77" s="529"/>
      <c r="G77" s="728"/>
      <c r="H77" s="729"/>
      <c r="I77" s="729"/>
      <c r="K77" s="529"/>
      <c r="L77" s="682"/>
      <c r="M77" s="682"/>
      <c r="N77" s="529"/>
      <c r="O77" s="529"/>
      <c r="P77" s="529"/>
      <c r="Q77" s="529"/>
      <c r="R77" s="529"/>
      <c r="S77" s="529"/>
      <c r="T77" s="529"/>
      <c r="U77" s="529"/>
      <c r="V77" s="529"/>
      <c r="W77" s="529"/>
      <c r="X77" s="529"/>
      <c r="Y77" s="529"/>
      <c r="Z77" s="529"/>
      <c r="AA77" s="529"/>
      <c r="AB77" s="529"/>
      <c r="AC77" s="529"/>
    </row>
    <row r="78" spans="1:29">
      <c r="C78" s="529"/>
      <c r="D78" s="529"/>
      <c r="E78" s="529"/>
      <c r="G78" s="728"/>
      <c r="H78" s="729"/>
      <c r="I78" s="729"/>
      <c r="K78" s="529"/>
      <c r="L78" s="682"/>
      <c r="M78" s="682"/>
      <c r="N78" s="529"/>
      <c r="O78" s="529"/>
      <c r="P78" s="529"/>
      <c r="Q78" s="529"/>
      <c r="R78" s="529"/>
      <c r="S78" s="529"/>
      <c r="T78" s="529"/>
      <c r="U78" s="529"/>
      <c r="V78" s="529"/>
      <c r="W78" s="529"/>
      <c r="X78" s="529"/>
      <c r="Y78" s="529"/>
      <c r="Z78" s="529"/>
      <c r="AA78" s="529"/>
      <c r="AB78" s="529"/>
      <c r="AC78" s="529"/>
    </row>
    <row r="79" spans="1:29">
      <c r="C79" s="529"/>
      <c r="D79" s="529"/>
      <c r="E79" s="529"/>
      <c r="G79" s="728"/>
      <c r="H79" s="729"/>
      <c r="I79" s="729"/>
      <c r="K79" s="529"/>
      <c r="L79" s="682"/>
      <c r="M79" s="682"/>
      <c r="N79" s="529"/>
      <c r="O79" s="529"/>
      <c r="P79" s="529"/>
      <c r="Q79" s="529"/>
      <c r="R79" s="529"/>
      <c r="S79" s="529"/>
      <c r="T79" s="529"/>
      <c r="U79" s="529"/>
      <c r="V79" s="529"/>
      <c r="W79" s="529"/>
      <c r="X79" s="529"/>
      <c r="Y79" s="529"/>
      <c r="Z79" s="529"/>
      <c r="AA79" s="529"/>
      <c r="AB79" s="529"/>
      <c r="AC79" s="529"/>
    </row>
    <row r="80" spans="1:29">
      <c r="C80" s="529"/>
      <c r="D80" s="529"/>
      <c r="E80" s="529"/>
      <c r="G80" s="728"/>
      <c r="H80" s="729"/>
      <c r="I80" s="729"/>
      <c r="K80" s="529"/>
      <c r="L80" s="682"/>
      <c r="M80" s="682"/>
      <c r="N80" s="529"/>
      <c r="O80" s="529"/>
      <c r="P80" s="529"/>
      <c r="Q80" s="529"/>
      <c r="R80" s="529"/>
      <c r="S80" s="529"/>
      <c r="T80" s="529"/>
      <c r="U80" s="529"/>
      <c r="V80" s="529"/>
      <c r="W80" s="529"/>
      <c r="X80" s="529"/>
      <c r="Y80" s="529"/>
      <c r="Z80" s="529"/>
      <c r="AA80" s="529"/>
      <c r="AB80" s="529"/>
      <c r="AC80" s="529"/>
    </row>
    <row r="81" spans="1:29">
      <c r="C81" s="529"/>
      <c r="D81" s="529"/>
      <c r="E81" s="529"/>
      <c r="G81" s="728"/>
      <c r="H81" s="729"/>
      <c r="I81" s="729"/>
      <c r="K81" s="529"/>
      <c r="L81" s="682"/>
      <c r="M81" s="682"/>
      <c r="N81" s="529"/>
      <c r="O81" s="529"/>
      <c r="P81" s="529"/>
      <c r="Q81" s="529"/>
      <c r="R81" s="529"/>
      <c r="S81" s="529"/>
      <c r="T81" s="529"/>
      <c r="U81" s="529"/>
      <c r="V81" s="529"/>
      <c r="W81" s="529"/>
      <c r="X81" s="529"/>
      <c r="Y81" s="529"/>
      <c r="Z81" s="529"/>
      <c r="AA81" s="529"/>
      <c r="AB81" s="529"/>
      <c r="AC81" s="529"/>
    </row>
    <row r="82" spans="1:29">
      <c r="C82" s="529"/>
      <c r="D82" s="529"/>
      <c r="E82" s="529"/>
      <c r="G82" s="728"/>
      <c r="H82" s="729"/>
      <c r="I82" s="729"/>
      <c r="K82" s="529"/>
      <c r="L82" s="682"/>
      <c r="M82" s="682"/>
      <c r="N82" s="529"/>
      <c r="O82" s="529"/>
      <c r="P82" s="529"/>
      <c r="Q82" s="529"/>
      <c r="R82" s="529"/>
      <c r="S82" s="529"/>
      <c r="T82" s="529"/>
      <c r="U82" s="529"/>
      <c r="V82" s="529"/>
      <c r="W82" s="529"/>
      <c r="X82" s="529"/>
      <c r="Y82" s="529"/>
      <c r="Z82" s="529"/>
      <c r="AA82" s="529"/>
      <c r="AB82" s="529"/>
      <c r="AC82" s="529"/>
    </row>
    <row r="83" spans="1:29">
      <c r="C83" s="529"/>
      <c r="D83" s="529"/>
      <c r="E83" s="529"/>
      <c r="G83" s="728"/>
      <c r="H83" s="729"/>
      <c r="I83" s="729"/>
      <c r="K83" s="529"/>
      <c r="L83" s="682"/>
      <c r="M83" s="682"/>
      <c r="N83" s="529"/>
      <c r="O83" s="529"/>
      <c r="P83" s="529"/>
      <c r="Q83" s="529"/>
      <c r="R83" s="529"/>
      <c r="S83" s="529"/>
      <c r="T83" s="529"/>
      <c r="U83" s="529"/>
      <c r="V83" s="529"/>
      <c r="W83" s="529"/>
      <c r="X83" s="529"/>
      <c r="Y83" s="529"/>
      <c r="Z83" s="529"/>
      <c r="AA83" s="529"/>
      <c r="AB83" s="529"/>
      <c r="AC83" s="529"/>
    </row>
    <row r="84" spans="1:29">
      <c r="C84" s="529"/>
      <c r="D84" s="529"/>
      <c r="E84" s="529"/>
      <c r="G84" s="728"/>
      <c r="H84" s="729"/>
      <c r="I84" s="729"/>
      <c r="K84" s="529"/>
      <c r="L84" s="682"/>
      <c r="M84" s="682"/>
      <c r="N84" s="529"/>
      <c r="O84" s="529"/>
      <c r="P84" s="529"/>
      <c r="Q84" s="529"/>
      <c r="R84" s="529"/>
      <c r="S84" s="529"/>
      <c r="T84" s="529"/>
      <c r="U84" s="529"/>
      <c r="V84" s="529"/>
      <c r="W84" s="529"/>
      <c r="X84" s="529"/>
      <c r="Y84" s="529"/>
      <c r="Z84" s="529"/>
      <c r="AA84" s="529"/>
      <c r="AB84" s="529"/>
      <c r="AC84" s="529"/>
    </row>
    <row r="85" spans="1:29">
      <c r="C85" s="529"/>
      <c r="D85" s="529"/>
      <c r="E85" s="529"/>
      <c r="G85" s="728"/>
      <c r="H85" s="729"/>
      <c r="I85" s="729"/>
      <c r="K85" s="529"/>
      <c r="L85" s="682"/>
      <c r="M85" s="682"/>
      <c r="N85" s="529"/>
      <c r="O85" s="529"/>
      <c r="P85" s="529"/>
      <c r="Q85" s="529"/>
      <c r="R85" s="529"/>
      <c r="S85" s="529"/>
      <c r="T85" s="529"/>
      <c r="U85" s="529"/>
      <c r="V85" s="529"/>
      <c r="W85" s="529"/>
      <c r="X85" s="529"/>
      <c r="Y85" s="529"/>
      <c r="Z85" s="529"/>
      <c r="AA85" s="529"/>
      <c r="AB85" s="529"/>
      <c r="AC85" s="529"/>
    </row>
    <row r="86" spans="1:29">
      <c r="C86" s="529"/>
      <c r="D86" s="529"/>
      <c r="E86" s="529"/>
      <c r="G86" s="728"/>
      <c r="H86" s="729"/>
      <c r="I86" s="729"/>
      <c r="K86" s="529"/>
      <c r="L86" s="682"/>
      <c r="M86" s="682"/>
      <c r="N86" s="529"/>
      <c r="O86" s="529"/>
      <c r="P86" s="529"/>
      <c r="Q86" s="529"/>
      <c r="R86" s="529"/>
      <c r="S86" s="529"/>
      <c r="T86" s="529"/>
      <c r="U86" s="529"/>
      <c r="V86" s="529"/>
      <c r="W86" s="529"/>
      <c r="X86" s="529"/>
      <c r="Y86" s="529"/>
      <c r="Z86" s="529"/>
      <c r="AA86" s="529"/>
      <c r="AB86" s="529"/>
      <c r="AC86" s="529"/>
    </row>
    <row r="87" spans="1:29">
      <c r="C87" s="529"/>
      <c r="D87" s="529"/>
      <c r="E87" s="529"/>
      <c r="G87" s="728"/>
      <c r="H87" s="729"/>
      <c r="I87" s="729"/>
      <c r="K87" s="529"/>
      <c r="L87" s="682"/>
      <c r="M87" s="682"/>
      <c r="N87" s="529"/>
      <c r="O87" s="529"/>
      <c r="P87" s="529"/>
      <c r="Q87" s="529"/>
      <c r="R87" s="529"/>
      <c r="S87" s="529"/>
      <c r="T87" s="529"/>
      <c r="U87" s="529"/>
      <c r="V87" s="529"/>
      <c r="W87" s="529"/>
      <c r="X87" s="529"/>
      <c r="Y87" s="529"/>
      <c r="Z87" s="529"/>
      <c r="AA87" s="529"/>
      <c r="AB87" s="529"/>
      <c r="AC87" s="529"/>
    </row>
    <row r="88" spans="1:29">
      <c r="A88" s="529"/>
      <c r="B88" s="529"/>
      <c r="C88" s="529"/>
      <c r="D88" s="529"/>
      <c r="E88" s="529"/>
      <c r="F88" s="529"/>
      <c r="G88" s="715"/>
      <c r="H88" s="717"/>
      <c r="I88" s="715"/>
      <c r="J88" s="529"/>
      <c r="K88" s="529"/>
      <c r="L88" s="682"/>
      <c r="M88" s="682"/>
      <c r="N88" s="529"/>
      <c r="O88" s="529"/>
      <c r="P88" s="529"/>
      <c r="Q88" s="529"/>
      <c r="R88" s="529"/>
      <c r="S88" s="529"/>
      <c r="T88" s="529"/>
      <c r="U88" s="529"/>
      <c r="V88" s="529"/>
      <c r="W88" s="529"/>
      <c r="X88" s="529"/>
      <c r="Y88" s="529"/>
      <c r="Z88" s="529"/>
      <c r="AA88" s="529"/>
      <c r="AB88" s="529"/>
      <c r="AC88" s="529"/>
    </row>
    <row r="89" spans="1:29">
      <c r="A89" s="529"/>
      <c r="B89" s="529"/>
      <c r="C89" s="529"/>
      <c r="D89" s="529"/>
      <c r="E89" s="529"/>
      <c r="F89" s="529"/>
      <c r="G89" s="715"/>
      <c r="H89" s="717"/>
      <c r="I89" s="715"/>
      <c r="J89" s="529"/>
      <c r="K89" s="529"/>
      <c r="L89" s="682"/>
      <c r="M89" s="682"/>
      <c r="N89" s="529"/>
      <c r="O89" s="529"/>
      <c r="P89" s="529"/>
      <c r="Q89" s="529"/>
      <c r="R89" s="529"/>
      <c r="S89" s="529"/>
      <c r="T89" s="529"/>
      <c r="U89" s="529"/>
      <c r="V89" s="529"/>
      <c r="W89" s="529"/>
      <c r="X89" s="529"/>
      <c r="Y89" s="529"/>
      <c r="Z89" s="529"/>
      <c r="AA89" s="529"/>
      <c r="AB89" s="529"/>
      <c r="AC89" s="529"/>
    </row>
    <row r="90" spans="1:29">
      <c r="A90" s="529"/>
      <c r="B90" s="529"/>
      <c r="C90" s="529"/>
      <c r="D90" s="529"/>
      <c r="E90" s="529"/>
      <c r="F90" s="529"/>
      <c r="G90" s="715"/>
      <c r="H90" s="717"/>
      <c r="I90" s="715"/>
      <c r="J90" s="529"/>
      <c r="K90" s="529"/>
      <c r="L90" s="682"/>
      <c r="M90" s="682"/>
      <c r="N90" s="529"/>
      <c r="O90" s="529"/>
      <c r="P90" s="529"/>
      <c r="Q90" s="529"/>
      <c r="R90" s="529"/>
      <c r="S90" s="529"/>
      <c r="T90" s="529"/>
      <c r="U90" s="529"/>
      <c r="V90" s="529"/>
      <c r="W90" s="529"/>
      <c r="X90" s="529"/>
      <c r="Y90" s="529"/>
      <c r="Z90" s="529"/>
      <c r="AA90" s="529"/>
      <c r="AB90" s="529"/>
      <c r="AC90" s="529"/>
    </row>
    <row r="91" spans="1:29">
      <c r="A91" s="529"/>
      <c r="B91" s="529"/>
      <c r="C91" s="529"/>
      <c r="D91" s="529"/>
      <c r="E91" s="529"/>
      <c r="F91" s="529"/>
      <c r="G91" s="715"/>
      <c r="H91" s="717"/>
      <c r="I91" s="715"/>
      <c r="J91" s="529"/>
      <c r="K91" s="529"/>
      <c r="L91" s="682"/>
      <c r="M91" s="682"/>
      <c r="N91" s="529"/>
      <c r="O91" s="529"/>
      <c r="P91" s="529"/>
      <c r="Q91" s="529"/>
      <c r="R91" s="529"/>
      <c r="S91" s="529"/>
      <c r="T91" s="529"/>
      <c r="U91" s="529"/>
      <c r="V91" s="529"/>
      <c r="W91" s="529"/>
      <c r="X91" s="529"/>
      <c r="Y91" s="529"/>
      <c r="Z91" s="529"/>
      <c r="AA91" s="529"/>
      <c r="AB91" s="529"/>
      <c r="AC91" s="529"/>
    </row>
    <row r="92" spans="1:29">
      <c r="A92" s="529"/>
      <c r="B92" s="529"/>
      <c r="C92" s="529"/>
      <c r="D92" s="529"/>
      <c r="E92" s="529"/>
      <c r="F92" s="529"/>
      <c r="G92" s="715"/>
      <c r="H92" s="717"/>
      <c r="I92" s="715"/>
      <c r="J92" s="529"/>
      <c r="K92" s="529"/>
      <c r="L92" s="682"/>
      <c r="M92" s="682"/>
      <c r="N92" s="529"/>
      <c r="O92" s="529"/>
      <c r="P92" s="529"/>
      <c r="Q92" s="529"/>
      <c r="R92" s="529"/>
      <c r="S92" s="529"/>
      <c r="T92" s="529"/>
      <c r="U92" s="529"/>
      <c r="V92" s="529"/>
      <c r="W92" s="529"/>
      <c r="X92" s="529"/>
      <c r="Y92" s="529"/>
      <c r="Z92" s="529"/>
      <c r="AA92" s="529"/>
      <c r="AB92" s="529"/>
      <c r="AC92" s="529"/>
    </row>
    <row r="93" spans="1:29">
      <c r="A93" s="529"/>
      <c r="B93" s="529"/>
      <c r="C93" s="529"/>
      <c r="D93" s="529"/>
      <c r="E93" s="529"/>
      <c r="F93" s="529"/>
      <c r="G93" s="715"/>
      <c r="H93" s="717"/>
      <c r="I93" s="715"/>
      <c r="J93" s="529"/>
      <c r="K93" s="529"/>
      <c r="L93" s="682"/>
      <c r="M93" s="682"/>
      <c r="N93" s="529"/>
      <c r="O93" s="529"/>
      <c r="P93" s="529"/>
      <c r="Q93" s="529"/>
      <c r="R93" s="529"/>
      <c r="S93" s="529"/>
      <c r="T93" s="529"/>
      <c r="U93" s="529"/>
      <c r="V93" s="529"/>
      <c r="W93" s="529"/>
      <c r="X93" s="529"/>
      <c r="Y93" s="529"/>
      <c r="Z93" s="529"/>
      <c r="AA93" s="529"/>
      <c r="AB93" s="529"/>
      <c r="AC93" s="529"/>
    </row>
    <row r="94" spans="1:29">
      <c r="A94" s="529"/>
      <c r="B94" s="529"/>
      <c r="C94" s="529"/>
      <c r="D94" s="529"/>
      <c r="E94" s="529"/>
      <c r="F94" s="529"/>
      <c r="G94" s="715"/>
      <c r="H94" s="717"/>
      <c r="I94" s="715"/>
      <c r="J94" s="529"/>
      <c r="K94" s="529"/>
      <c r="L94" s="682"/>
      <c r="M94" s="682"/>
      <c r="N94" s="529"/>
      <c r="O94" s="529"/>
      <c r="P94" s="529"/>
      <c r="Q94" s="529"/>
      <c r="R94" s="529"/>
      <c r="S94" s="529"/>
      <c r="T94" s="529"/>
      <c r="U94" s="529"/>
      <c r="V94" s="529"/>
      <c r="W94" s="529"/>
      <c r="X94" s="529"/>
      <c r="Y94" s="529"/>
      <c r="Z94" s="529"/>
      <c r="AA94" s="529"/>
      <c r="AB94" s="529"/>
      <c r="AC94" s="529"/>
    </row>
    <row r="95" spans="1:29">
      <c r="A95" s="529"/>
      <c r="B95" s="529"/>
      <c r="C95" s="529"/>
      <c r="D95" s="529"/>
      <c r="E95" s="529"/>
      <c r="F95" s="529"/>
      <c r="G95" s="727"/>
      <c r="H95" s="717"/>
      <c r="I95" s="717"/>
      <c r="J95" s="529"/>
      <c r="K95" s="529"/>
      <c r="L95" s="682"/>
      <c r="M95" s="682"/>
      <c r="N95" s="529"/>
      <c r="O95" s="529"/>
      <c r="P95" s="529"/>
      <c r="Q95" s="529"/>
      <c r="R95" s="529"/>
      <c r="S95" s="529"/>
      <c r="T95" s="529"/>
      <c r="U95" s="529"/>
      <c r="V95" s="529"/>
      <c r="W95" s="529"/>
      <c r="X95" s="529"/>
      <c r="Y95" s="529"/>
      <c r="Z95" s="529"/>
      <c r="AA95" s="529"/>
      <c r="AB95" s="529"/>
      <c r="AC95" s="529"/>
    </row>
    <row r="96" spans="1:29">
      <c r="A96" s="529"/>
      <c r="B96" s="529"/>
      <c r="C96" s="529"/>
      <c r="D96" s="529"/>
      <c r="E96" s="529"/>
      <c r="F96" s="529"/>
      <c r="G96" s="727"/>
      <c r="H96" s="717"/>
      <c r="I96" s="717"/>
      <c r="J96" s="529"/>
      <c r="K96" s="529"/>
      <c r="L96" s="682"/>
      <c r="M96" s="682"/>
      <c r="N96" s="529"/>
      <c r="O96" s="529"/>
      <c r="P96" s="529"/>
      <c r="Q96" s="529"/>
      <c r="R96" s="529"/>
      <c r="S96" s="529"/>
      <c r="T96" s="529"/>
      <c r="U96" s="529"/>
      <c r="V96" s="529"/>
      <c r="W96" s="529"/>
      <c r="X96" s="529"/>
      <c r="Y96" s="529"/>
      <c r="Z96" s="529"/>
      <c r="AA96" s="529"/>
      <c r="AB96" s="529"/>
      <c r="AC96" s="529"/>
    </row>
    <row r="97" spans="1:29">
      <c r="A97" s="529"/>
      <c r="B97" s="529"/>
      <c r="C97" s="529"/>
      <c r="D97" s="529"/>
      <c r="E97" s="529"/>
      <c r="F97" s="529"/>
      <c r="G97" s="727"/>
      <c r="H97" s="717"/>
      <c r="I97" s="717"/>
      <c r="J97" s="529"/>
      <c r="K97" s="529"/>
      <c r="L97" s="682"/>
      <c r="M97" s="682"/>
      <c r="N97" s="529"/>
      <c r="O97" s="529"/>
      <c r="P97" s="529"/>
      <c r="Q97" s="529"/>
      <c r="R97" s="529"/>
      <c r="S97" s="529"/>
      <c r="T97" s="529"/>
      <c r="U97" s="529"/>
      <c r="V97" s="529"/>
      <c r="W97" s="529"/>
      <c r="X97" s="529"/>
      <c r="Y97" s="529"/>
      <c r="Z97" s="529"/>
      <c r="AA97" s="529"/>
      <c r="AB97" s="529"/>
      <c r="AC97" s="529"/>
    </row>
    <row r="98" spans="1:29">
      <c r="A98" s="529"/>
      <c r="B98" s="529"/>
      <c r="C98" s="529"/>
      <c r="D98" s="529"/>
      <c r="E98" s="529"/>
      <c r="F98" s="529"/>
      <c r="G98" s="727"/>
      <c r="H98" s="717"/>
      <c r="I98" s="717"/>
      <c r="J98" s="529"/>
      <c r="K98" s="529"/>
      <c r="L98" s="682"/>
      <c r="M98" s="682"/>
      <c r="N98" s="529"/>
      <c r="O98" s="529"/>
      <c r="P98" s="529"/>
      <c r="Q98" s="529"/>
      <c r="R98" s="529"/>
      <c r="S98" s="529"/>
      <c r="T98" s="529"/>
      <c r="U98" s="529"/>
      <c r="V98" s="529"/>
      <c r="W98" s="529"/>
      <c r="X98" s="529"/>
      <c r="Y98" s="529"/>
      <c r="Z98" s="529"/>
      <c r="AA98" s="529"/>
      <c r="AB98" s="529"/>
      <c r="AC98" s="529"/>
    </row>
    <row r="99" spans="1:29">
      <c r="A99" s="529"/>
      <c r="B99" s="529"/>
      <c r="C99" s="529"/>
      <c r="D99" s="529"/>
      <c r="E99" s="529"/>
      <c r="F99" s="529"/>
      <c r="G99" s="727"/>
      <c r="H99" s="717"/>
      <c r="I99" s="717"/>
      <c r="J99" s="529"/>
      <c r="K99" s="529"/>
      <c r="L99" s="682"/>
      <c r="M99" s="682"/>
      <c r="N99" s="529"/>
      <c r="O99" s="529"/>
      <c r="P99" s="529"/>
      <c r="Q99" s="529"/>
      <c r="R99" s="529"/>
      <c r="S99" s="529"/>
      <c r="T99" s="529"/>
      <c r="U99" s="529"/>
      <c r="V99" s="529"/>
      <c r="W99" s="529"/>
      <c r="X99" s="529"/>
      <c r="Y99" s="529"/>
      <c r="Z99" s="529"/>
      <c r="AA99" s="529"/>
      <c r="AB99" s="529"/>
      <c r="AC99" s="529"/>
    </row>
    <row r="100" spans="1:29">
      <c r="A100" s="529"/>
      <c r="B100" s="529"/>
      <c r="C100" s="529"/>
      <c r="D100" s="529"/>
      <c r="E100" s="529"/>
      <c r="F100" s="529"/>
      <c r="G100" s="727"/>
      <c r="H100" s="717"/>
      <c r="I100" s="717"/>
      <c r="J100" s="529"/>
      <c r="K100" s="529"/>
      <c r="L100" s="682"/>
      <c r="M100" s="682"/>
      <c r="N100" s="529"/>
      <c r="O100" s="529"/>
      <c r="P100" s="529"/>
      <c r="Q100" s="529"/>
      <c r="R100" s="529"/>
      <c r="S100" s="529"/>
      <c r="T100" s="529"/>
      <c r="U100" s="529"/>
      <c r="V100" s="529"/>
      <c r="W100" s="529"/>
      <c r="X100" s="529"/>
      <c r="Y100" s="529"/>
      <c r="Z100" s="529"/>
      <c r="AA100" s="529"/>
      <c r="AB100" s="529"/>
      <c r="AC100" s="529"/>
    </row>
    <row r="101" spans="1:29">
      <c r="A101" s="529"/>
      <c r="B101" s="529"/>
      <c r="C101" s="529"/>
      <c r="D101" s="529"/>
      <c r="E101" s="529"/>
      <c r="F101" s="529"/>
      <c r="G101" s="727"/>
      <c r="H101" s="717"/>
      <c r="I101" s="717"/>
      <c r="J101" s="529"/>
      <c r="K101" s="529"/>
      <c r="L101" s="682"/>
      <c r="M101" s="682"/>
      <c r="N101" s="529"/>
      <c r="O101" s="529"/>
      <c r="P101" s="529"/>
      <c r="Q101" s="529"/>
      <c r="R101" s="529"/>
      <c r="S101" s="529"/>
      <c r="T101" s="529"/>
      <c r="U101" s="529"/>
      <c r="V101" s="529"/>
      <c r="W101" s="529"/>
      <c r="X101" s="529"/>
      <c r="Y101" s="529"/>
      <c r="Z101" s="529"/>
      <c r="AA101" s="529"/>
      <c r="AB101" s="529"/>
      <c r="AC101" s="529"/>
    </row>
    <row r="102" spans="1:29">
      <c r="A102" s="529"/>
      <c r="B102" s="529"/>
      <c r="C102" s="529"/>
      <c r="D102" s="529"/>
      <c r="E102" s="529"/>
      <c r="F102" s="529"/>
      <c r="G102" s="727"/>
      <c r="H102" s="717"/>
      <c r="I102" s="717"/>
      <c r="J102" s="529"/>
      <c r="K102" s="529"/>
      <c r="L102" s="682"/>
      <c r="M102" s="682"/>
      <c r="N102" s="529"/>
      <c r="O102" s="529"/>
      <c r="P102" s="529"/>
      <c r="Q102" s="529"/>
      <c r="R102" s="529"/>
      <c r="S102" s="529"/>
      <c r="T102" s="529"/>
      <c r="U102" s="529"/>
      <c r="V102" s="529"/>
      <c r="W102" s="529"/>
      <c r="X102" s="529"/>
      <c r="Y102" s="529"/>
      <c r="Z102" s="529"/>
      <c r="AA102" s="529"/>
      <c r="AB102" s="529"/>
      <c r="AC102" s="529"/>
    </row>
    <row r="103" spans="1:29">
      <c r="A103" s="529"/>
      <c r="B103" s="529"/>
      <c r="C103" s="529"/>
      <c r="D103" s="529"/>
      <c r="E103" s="529"/>
      <c r="F103" s="529"/>
      <c r="G103" s="727"/>
      <c r="H103" s="717"/>
      <c r="I103" s="717"/>
      <c r="J103" s="529"/>
      <c r="K103" s="529"/>
      <c r="L103" s="682"/>
      <c r="M103" s="682"/>
      <c r="N103" s="529"/>
      <c r="O103" s="529"/>
      <c r="P103" s="529"/>
      <c r="Q103" s="529"/>
      <c r="R103" s="529"/>
      <c r="S103" s="529"/>
      <c r="T103" s="529"/>
      <c r="U103" s="529"/>
      <c r="V103" s="529"/>
      <c r="W103" s="529"/>
      <c r="X103" s="529"/>
      <c r="Y103" s="529"/>
      <c r="Z103" s="529"/>
      <c r="AA103" s="529"/>
      <c r="AB103" s="529"/>
      <c r="AC103" s="529"/>
    </row>
    <row r="104" spans="1:29">
      <c r="A104" s="529"/>
      <c r="B104" s="529"/>
      <c r="C104" s="529"/>
      <c r="D104" s="529"/>
      <c r="E104" s="529"/>
      <c r="F104" s="529"/>
      <c r="G104" s="727"/>
      <c r="H104" s="717"/>
      <c r="I104" s="717"/>
      <c r="J104" s="529"/>
      <c r="K104" s="529"/>
      <c r="L104" s="682"/>
      <c r="M104" s="682"/>
      <c r="N104" s="529"/>
      <c r="O104" s="529"/>
      <c r="P104" s="529"/>
      <c r="Q104" s="529"/>
      <c r="R104" s="529"/>
      <c r="S104" s="529"/>
      <c r="T104" s="529"/>
      <c r="U104" s="529"/>
      <c r="V104" s="529"/>
      <c r="W104" s="529"/>
      <c r="X104" s="529"/>
      <c r="Y104" s="529"/>
      <c r="Z104" s="529"/>
      <c r="AA104" s="529"/>
      <c r="AB104" s="529"/>
      <c r="AC104" s="529"/>
    </row>
    <row r="105" spans="1:29">
      <c r="A105" s="529"/>
      <c r="B105" s="529"/>
      <c r="C105" s="529"/>
      <c r="D105" s="529"/>
      <c r="E105" s="529"/>
      <c r="F105" s="529"/>
      <c r="G105" s="727"/>
      <c r="H105" s="717"/>
      <c r="I105" s="717"/>
      <c r="J105" s="529"/>
      <c r="K105" s="529"/>
      <c r="L105" s="682"/>
      <c r="M105" s="682"/>
      <c r="N105" s="529"/>
      <c r="O105" s="529"/>
      <c r="P105" s="529"/>
      <c r="Q105" s="529"/>
      <c r="R105" s="529"/>
      <c r="S105" s="529"/>
      <c r="T105" s="529"/>
      <c r="U105" s="529"/>
      <c r="V105" s="529"/>
      <c r="W105" s="529"/>
      <c r="X105" s="529"/>
      <c r="Y105" s="529"/>
      <c r="Z105" s="529"/>
      <c r="AA105" s="529"/>
      <c r="AB105" s="529"/>
      <c r="AC105" s="529"/>
    </row>
    <row r="106" spans="1:29">
      <c r="A106" s="529"/>
      <c r="B106" s="529"/>
      <c r="C106" s="529"/>
      <c r="D106" s="529"/>
      <c r="E106" s="529"/>
      <c r="F106" s="529"/>
      <c r="G106" s="727"/>
      <c r="H106" s="717"/>
      <c r="I106" s="717"/>
      <c r="J106" s="529"/>
      <c r="K106" s="529"/>
      <c r="L106" s="682"/>
      <c r="M106" s="682"/>
      <c r="N106" s="529"/>
      <c r="O106" s="529"/>
      <c r="P106" s="529"/>
      <c r="Q106" s="529"/>
      <c r="R106" s="529"/>
      <c r="S106" s="529"/>
      <c r="T106" s="529"/>
      <c r="U106" s="529"/>
      <c r="V106" s="529"/>
      <c r="W106" s="529"/>
      <c r="X106" s="529"/>
      <c r="Y106" s="529"/>
      <c r="Z106" s="529"/>
      <c r="AA106" s="529"/>
      <c r="AB106" s="529"/>
      <c r="AC106" s="529"/>
    </row>
    <row r="107" spans="1:29">
      <c r="A107" s="529"/>
      <c r="B107" s="529"/>
      <c r="C107" s="529"/>
      <c r="D107" s="529"/>
      <c r="E107" s="529"/>
      <c r="F107" s="529"/>
      <c r="G107" s="727"/>
      <c r="H107" s="717"/>
      <c r="I107" s="717"/>
      <c r="J107" s="529"/>
      <c r="K107" s="529"/>
      <c r="L107" s="682"/>
      <c r="M107" s="682"/>
      <c r="N107" s="529"/>
      <c r="O107" s="529"/>
      <c r="P107" s="529"/>
      <c r="Q107" s="529"/>
      <c r="R107" s="529"/>
      <c r="S107" s="529"/>
      <c r="T107" s="529"/>
      <c r="U107" s="529"/>
      <c r="V107" s="529"/>
      <c r="W107" s="529"/>
      <c r="X107" s="529"/>
      <c r="Y107" s="529"/>
      <c r="Z107" s="529"/>
      <c r="AA107" s="529"/>
      <c r="AB107" s="529"/>
      <c r="AC107" s="529"/>
    </row>
    <row r="108" spans="1:29">
      <c r="A108" s="529"/>
      <c r="B108" s="529"/>
      <c r="C108" s="529"/>
      <c r="D108" s="529"/>
      <c r="E108" s="529"/>
      <c r="F108" s="529"/>
      <c r="G108" s="727"/>
      <c r="H108" s="717"/>
      <c r="I108" s="717"/>
      <c r="J108" s="529"/>
      <c r="K108" s="529"/>
      <c r="L108" s="682"/>
      <c r="M108" s="682"/>
      <c r="N108" s="529"/>
      <c r="O108" s="529"/>
      <c r="P108" s="529"/>
      <c r="Q108" s="529"/>
      <c r="R108" s="529"/>
      <c r="S108" s="529"/>
      <c r="T108" s="529"/>
      <c r="U108" s="529"/>
      <c r="V108" s="529"/>
      <c r="W108" s="529"/>
      <c r="X108" s="529"/>
      <c r="Y108" s="529"/>
      <c r="Z108" s="529"/>
      <c r="AA108" s="529"/>
      <c r="AB108" s="529"/>
      <c r="AC108" s="529"/>
    </row>
    <row r="109" spans="1:29">
      <c r="A109" s="529"/>
      <c r="B109" s="529"/>
      <c r="C109" s="529"/>
      <c r="D109" s="529"/>
      <c r="E109" s="529"/>
      <c r="F109" s="529"/>
      <c r="G109" s="727"/>
      <c r="H109" s="717"/>
      <c r="I109" s="717"/>
      <c r="J109" s="529"/>
      <c r="K109" s="529"/>
      <c r="L109" s="682"/>
      <c r="M109" s="682"/>
      <c r="N109" s="529"/>
      <c r="O109" s="529"/>
      <c r="P109" s="529"/>
      <c r="Q109" s="529"/>
      <c r="R109" s="529"/>
      <c r="S109" s="529"/>
      <c r="T109" s="529"/>
      <c r="U109" s="529"/>
      <c r="V109" s="529"/>
      <c r="W109" s="529"/>
      <c r="X109" s="529"/>
      <c r="Y109" s="529"/>
      <c r="Z109" s="529"/>
      <c r="AA109" s="529"/>
      <c r="AB109" s="529"/>
      <c r="AC109" s="529"/>
    </row>
    <row r="110" spans="1:29">
      <c r="A110" s="529"/>
      <c r="B110" s="529"/>
      <c r="C110" s="529"/>
      <c r="D110" s="529"/>
      <c r="E110" s="529"/>
      <c r="F110" s="529"/>
      <c r="G110" s="727"/>
      <c r="H110" s="717"/>
      <c r="I110" s="717"/>
      <c r="J110" s="529"/>
      <c r="K110" s="529"/>
      <c r="L110" s="682"/>
      <c r="M110" s="682"/>
      <c r="N110" s="529"/>
      <c r="O110" s="529"/>
      <c r="P110" s="529"/>
      <c r="Q110" s="529"/>
      <c r="R110" s="529"/>
      <c r="S110" s="529"/>
      <c r="T110" s="529"/>
      <c r="U110" s="529"/>
      <c r="V110" s="529"/>
      <c r="W110" s="529"/>
      <c r="X110" s="529"/>
      <c r="Y110" s="529"/>
      <c r="Z110" s="529"/>
      <c r="AA110" s="529"/>
      <c r="AB110" s="529"/>
      <c r="AC110" s="529"/>
    </row>
    <row r="111" spans="1:29">
      <c r="A111" s="529"/>
      <c r="B111" s="529"/>
      <c r="C111" s="529"/>
      <c r="D111" s="529"/>
      <c r="E111" s="529"/>
      <c r="F111" s="529"/>
      <c r="G111" s="727"/>
      <c r="H111" s="717"/>
      <c r="I111" s="717"/>
      <c r="J111" s="529"/>
      <c r="K111" s="529"/>
      <c r="L111" s="682"/>
      <c r="M111" s="682"/>
      <c r="N111" s="529"/>
      <c r="O111" s="529"/>
      <c r="P111" s="529"/>
      <c r="Q111" s="529"/>
      <c r="R111" s="529"/>
      <c r="S111" s="529"/>
      <c r="T111" s="529"/>
      <c r="U111" s="529"/>
      <c r="V111" s="529"/>
      <c r="W111" s="529"/>
      <c r="X111" s="529"/>
      <c r="Y111" s="529"/>
      <c r="Z111" s="529"/>
      <c r="AA111" s="529"/>
      <c r="AB111" s="529"/>
      <c r="AC111" s="529"/>
    </row>
    <row r="112" spans="1:29">
      <c r="A112" s="529"/>
      <c r="B112" s="529"/>
      <c r="C112" s="529"/>
      <c r="D112" s="529"/>
      <c r="E112" s="529"/>
      <c r="F112" s="529"/>
      <c r="G112" s="727"/>
      <c r="H112" s="717"/>
      <c r="I112" s="717"/>
      <c r="J112" s="529"/>
      <c r="K112" s="529"/>
      <c r="L112" s="682"/>
      <c r="M112" s="682"/>
      <c r="N112" s="529"/>
      <c r="O112" s="529"/>
      <c r="P112" s="529"/>
      <c r="Q112" s="529"/>
      <c r="R112" s="529"/>
      <c r="S112" s="529"/>
      <c r="T112" s="529"/>
      <c r="U112" s="529"/>
      <c r="V112" s="529"/>
      <c r="W112" s="529"/>
      <c r="X112" s="529"/>
      <c r="Y112" s="529"/>
      <c r="Z112" s="529"/>
      <c r="AA112" s="529"/>
      <c r="AB112" s="529"/>
      <c r="AC112" s="529"/>
    </row>
    <row r="113" spans="1:29">
      <c r="A113" s="529"/>
      <c r="B113" s="529"/>
      <c r="C113" s="529"/>
      <c r="D113" s="529"/>
      <c r="E113" s="529"/>
      <c r="F113" s="529"/>
      <c r="G113" s="727"/>
      <c r="H113" s="717"/>
      <c r="I113" s="717"/>
      <c r="J113" s="529"/>
      <c r="K113" s="529"/>
      <c r="L113" s="682"/>
      <c r="M113" s="682"/>
      <c r="N113" s="529"/>
      <c r="O113" s="529"/>
      <c r="P113" s="529"/>
      <c r="Q113" s="529"/>
      <c r="R113" s="529"/>
      <c r="S113" s="529"/>
      <c r="T113" s="529"/>
      <c r="U113" s="529"/>
      <c r="V113" s="529"/>
      <c r="W113" s="529"/>
      <c r="X113" s="529"/>
      <c r="Y113" s="529"/>
      <c r="Z113" s="529"/>
      <c r="AA113" s="529"/>
      <c r="AB113" s="529"/>
      <c r="AC113" s="529"/>
    </row>
    <row r="114" spans="1:29">
      <c r="A114" s="529"/>
      <c r="B114" s="529"/>
      <c r="C114" s="529"/>
      <c r="D114" s="529"/>
      <c r="E114" s="529"/>
      <c r="F114" s="529"/>
      <c r="G114" s="727"/>
      <c r="H114" s="717"/>
      <c r="I114" s="717"/>
      <c r="J114" s="529"/>
      <c r="K114" s="529"/>
      <c r="L114" s="682"/>
      <c r="M114" s="682"/>
      <c r="N114" s="529"/>
      <c r="O114" s="529"/>
      <c r="P114" s="529"/>
      <c r="Q114" s="529"/>
      <c r="R114" s="529"/>
      <c r="S114" s="529"/>
      <c r="T114" s="529"/>
      <c r="U114" s="529"/>
      <c r="V114" s="529"/>
      <c r="W114" s="529"/>
      <c r="X114" s="529"/>
      <c r="Y114" s="529"/>
      <c r="Z114" s="529"/>
      <c r="AA114" s="529"/>
      <c r="AB114" s="529"/>
      <c r="AC114" s="529"/>
    </row>
    <row r="115" spans="1:29">
      <c r="A115" s="529"/>
      <c r="B115" s="529"/>
      <c r="C115" s="529"/>
      <c r="D115" s="529"/>
      <c r="E115" s="529"/>
      <c r="F115" s="529"/>
      <c r="G115" s="727"/>
      <c r="H115" s="717"/>
      <c r="I115" s="717"/>
      <c r="J115" s="529"/>
      <c r="K115" s="529"/>
      <c r="L115" s="682"/>
      <c r="M115" s="682"/>
      <c r="N115" s="529"/>
      <c r="O115" s="529"/>
      <c r="P115" s="529"/>
      <c r="Q115" s="529"/>
      <c r="R115" s="529"/>
      <c r="S115" s="529"/>
      <c r="T115" s="529"/>
      <c r="U115" s="529"/>
      <c r="V115" s="529"/>
      <c r="W115" s="529"/>
      <c r="X115" s="529"/>
      <c r="Y115" s="529"/>
      <c r="Z115" s="529"/>
      <c r="AA115" s="529"/>
      <c r="AB115" s="529"/>
      <c r="AC115" s="529"/>
    </row>
    <row r="116" spans="1:29">
      <c r="A116" s="529"/>
      <c r="B116" s="529"/>
      <c r="C116" s="529"/>
      <c r="D116" s="529"/>
      <c r="E116" s="529"/>
      <c r="F116" s="529"/>
      <c r="G116" s="727"/>
      <c r="H116" s="717"/>
      <c r="I116" s="717"/>
      <c r="J116" s="529"/>
      <c r="K116" s="529"/>
      <c r="L116" s="682"/>
      <c r="M116" s="682"/>
      <c r="N116" s="529"/>
      <c r="O116" s="529"/>
      <c r="P116" s="529"/>
      <c r="Q116" s="529"/>
      <c r="R116" s="529"/>
      <c r="S116" s="529"/>
      <c r="T116" s="529"/>
      <c r="U116" s="529"/>
      <c r="V116" s="529"/>
      <c r="W116" s="529"/>
      <c r="X116" s="529"/>
      <c r="Y116" s="529"/>
      <c r="Z116" s="529"/>
      <c r="AA116" s="529"/>
      <c r="AB116" s="529"/>
      <c r="AC116" s="529"/>
    </row>
    <row r="117" spans="1:29">
      <c r="A117" s="529"/>
      <c r="B117" s="529"/>
      <c r="C117" s="529"/>
      <c r="D117" s="529"/>
      <c r="E117" s="529"/>
      <c r="F117" s="529"/>
      <c r="G117" s="727"/>
      <c r="H117" s="717"/>
      <c r="I117" s="717"/>
      <c r="J117" s="529"/>
      <c r="K117" s="529"/>
      <c r="L117" s="682"/>
      <c r="M117" s="682"/>
      <c r="N117" s="529"/>
      <c r="O117" s="529"/>
      <c r="P117" s="529"/>
      <c r="Q117" s="529"/>
      <c r="R117" s="529"/>
      <c r="S117" s="529"/>
      <c r="T117" s="529"/>
      <c r="U117" s="529"/>
      <c r="V117" s="529"/>
      <c r="W117" s="529"/>
      <c r="X117" s="529"/>
      <c r="Y117" s="529"/>
      <c r="Z117" s="529"/>
      <c r="AA117" s="529"/>
      <c r="AB117" s="529"/>
      <c r="AC117" s="529"/>
    </row>
    <row r="118" spans="1:29">
      <c r="A118" s="529"/>
      <c r="B118" s="529"/>
      <c r="C118" s="529"/>
      <c r="D118" s="529"/>
      <c r="E118" s="529"/>
      <c r="F118" s="529"/>
      <c r="G118" s="727"/>
      <c r="H118" s="717"/>
      <c r="I118" s="717"/>
      <c r="J118" s="529"/>
      <c r="K118" s="529"/>
      <c r="L118" s="682"/>
      <c r="M118" s="682"/>
      <c r="N118" s="529"/>
      <c r="O118" s="529"/>
      <c r="P118" s="529"/>
      <c r="Q118" s="529"/>
      <c r="R118" s="529"/>
      <c r="S118" s="529"/>
      <c r="T118" s="529"/>
      <c r="U118" s="529"/>
      <c r="V118" s="529"/>
      <c r="W118" s="529"/>
      <c r="X118" s="529"/>
      <c r="Y118" s="529"/>
      <c r="Z118" s="529"/>
      <c r="AA118" s="529"/>
      <c r="AB118" s="529"/>
      <c r="AC118" s="529"/>
    </row>
    <row r="119" spans="1:29">
      <c r="A119" s="529"/>
      <c r="B119" s="529"/>
      <c r="C119" s="529"/>
      <c r="D119" s="529"/>
      <c r="E119" s="529"/>
      <c r="F119" s="529"/>
      <c r="G119" s="727"/>
      <c r="H119" s="717"/>
      <c r="I119" s="717"/>
      <c r="J119" s="529"/>
      <c r="K119" s="529"/>
      <c r="L119" s="682"/>
      <c r="M119" s="682"/>
      <c r="N119" s="529"/>
      <c r="O119" s="529"/>
      <c r="P119" s="529"/>
      <c r="Q119" s="529"/>
      <c r="R119" s="529"/>
      <c r="S119" s="529"/>
      <c r="T119" s="529"/>
      <c r="U119" s="529"/>
      <c r="V119" s="529"/>
      <c r="W119" s="529"/>
      <c r="X119" s="529"/>
      <c r="Y119" s="529"/>
      <c r="Z119" s="529"/>
      <c r="AA119" s="529"/>
      <c r="AB119" s="529"/>
      <c r="AC119" s="529"/>
    </row>
    <row r="120" spans="1:29">
      <c r="A120" s="529"/>
      <c r="B120" s="529"/>
      <c r="C120" s="529"/>
      <c r="D120" s="529"/>
      <c r="E120" s="529"/>
      <c r="F120" s="529"/>
      <c r="G120" s="727"/>
      <c r="H120" s="717"/>
      <c r="I120" s="717"/>
      <c r="J120" s="529"/>
      <c r="K120" s="529"/>
      <c r="L120" s="682"/>
      <c r="M120" s="682"/>
      <c r="N120" s="529"/>
      <c r="O120" s="529"/>
      <c r="P120" s="529"/>
      <c r="Q120" s="529"/>
      <c r="R120" s="529"/>
      <c r="S120" s="529"/>
      <c r="T120" s="529"/>
      <c r="U120" s="529"/>
      <c r="V120" s="529"/>
      <c r="W120" s="529"/>
      <c r="X120" s="529"/>
      <c r="Y120" s="529"/>
      <c r="Z120" s="529"/>
      <c r="AA120" s="529"/>
      <c r="AB120" s="529"/>
      <c r="AC120" s="529"/>
    </row>
    <row r="121" spans="1:29">
      <c r="A121" s="529"/>
      <c r="B121" s="529"/>
      <c r="C121" s="529"/>
      <c r="D121" s="529"/>
      <c r="E121" s="529"/>
      <c r="F121" s="529"/>
      <c r="G121" s="727"/>
      <c r="H121" s="717"/>
      <c r="I121" s="717"/>
      <c r="J121" s="529"/>
      <c r="K121" s="529"/>
      <c r="L121" s="682"/>
      <c r="M121" s="682"/>
      <c r="N121" s="529"/>
      <c r="O121" s="529"/>
      <c r="P121" s="529"/>
      <c r="Q121" s="529"/>
      <c r="R121" s="529"/>
      <c r="S121" s="529"/>
      <c r="T121" s="529"/>
      <c r="U121" s="529"/>
      <c r="V121" s="529"/>
      <c r="W121" s="529"/>
      <c r="X121" s="529"/>
      <c r="Y121" s="529"/>
      <c r="Z121" s="529"/>
      <c r="AA121" s="529"/>
      <c r="AB121" s="529"/>
      <c r="AC121" s="529"/>
    </row>
    <row r="122" spans="1:29">
      <c r="A122" s="529"/>
      <c r="B122" s="529"/>
      <c r="C122" s="529"/>
      <c r="D122" s="529"/>
      <c r="E122" s="529"/>
      <c r="F122" s="529"/>
      <c r="G122" s="727"/>
      <c r="H122" s="717"/>
      <c r="I122" s="717"/>
      <c r="J122" s="529"/>
      <c r="K122" s="529"/>
      <c r="L122" s="682"/>
      <c r="M122" s="682"/>
      <c r="N122" s="529"/>
      <c r="O122" s="529"/>
      <c r="P122" s="529"/>
      <c r="Q122" s="529"/>
      <c r="R122" s="529"/>
      <c r="S122" s="529"/>
      <c r="T122" s="529"/>
      <c r="U122" s="529"/>
      <c r="V122" s="529"/>
      <c r="W122" s="529"/>
      <c r="X122" s="529"/>
      <c r="Y122" s="529"/>
      <c r="Z122" s="529"/>
      <c r="AA122" s="529"/>
      <c r="AB122" s="529"/>
      <c r="AC122" s="529"/>
    </row>
    <row r="123" spans="1:29">
      <c r="A123" s="529"/>
      <c r="B123" s="529"/>
      <c r="C123" s="529"/>
      <c r="D123" s="529"/>
      <c r="E123" s="529"/>
      <c r="F123" s="529"/>
      <c r="G123" s="727"/>
      <c r="H123" s="717"/>
      <c r="I123" s="717"/>
      <c r="J123" s="529"/>
      <c r="K123" s="529"/>
      <c r="L123" s="682"/>
      <c r="M123" s="682"/>
      <c r="N123" s="529"/>
      <c r="O123" s="529"/>
      <c r="P123" s="529"/>
      <c r="Q123" s="529"/>
      <c r="R123" s="529"/>
      <c r="S123" s="529"/>
      <c r="T123" s="529"/>
      <c r="U123" s="529"/>
      <c r="V123" s="529"/>
      <c r="W123" s="529"/>
      <c r="X123" s="529"/>
      <c r="Y123" s="529"/>
      <c r="Z123" s="529"/>
      <c r="AA123" s="529"/>
      <c r="AB123" s="529"/>
      <c r="AC123" s="529"/>
    </row>
    <row r="124" spans="1:29">
      <c r="A124" s="529"/>
      <c r="B124" s="529"/>
      <c r="C124" s="529"/>
      <c r="D124" s="529"/>
      <c r="E124" s="529"/>
      <c r="F124" s="529"/>
      <c r="G124" s="727"/>
      <c r="H124" s="717"/>
      <c r="I124" s="717"/>
      <c r="J124" s="529"/>
      <c r="K124" s="529"/>
      <c r="L124" s="682"/>
      <c r="M124" s="682"/>
      <c r="N124" s="529"/>
      <c r="O124" s="529"/>
      <c r="P124" s="529"/>
      <c r="Q124" s="529"/>
      <c r="R124" s="529"/>
      <c r="S124" s="529"/>
      <c r="T124" s="529"/>
      <c r="U124" s="529"/>
      <c r="V124" s="529"/>
      <c r="W124" s="529"/>
      <c r="X124" s="529"/>
      <c r="Y124" s="529"/>
      <c r="Z124" s="529"/>
      <c r="AA124" s="529"/>
      <c r="AB124" s="529"/>
      <c r="AC124" s="529"/>
    </row>
    <row r="125" spans="1:29">
      <c r="A125" s="529"/>
      <c r="B125" s="529"/>
      <c r="C125" s="529"/>
      <c r="D125" s="529"/>
      <c r="E125" s="529"/>
      <c r="F125" s="529"/>
      <c r="G125" s="727"/>
      <c r="H125" s="717"/>
      <c r="I125" s="717"/>
      <c r="J125" s="529"/>
      <c r="K125" s="529"/>
      <c r="L125" s="682"/>
      <c r="M125" s="682"/>
      <c r="N125" s="529"/>
      <c r="O125" s="529"/>
      <c r="P125" s="529"/>
      <c r="Q125" s="529"/>
      <c r="R125" s="529"/>
      <c r="S125" s="529"/>
      <c r="T125" s="529"/>
      <c r="U125" s="529"/>
      <c r="V125" s="529"/>
      <c r="W125" s="529"/>
      <c r="X125" s="529"/>
      <c r="Y125" s="529"/>
      <c r="Z125" s="529"/>
      <c r="AA125" s="529"/>
      <c r="AB125" s="529"/>
      <c r="AC125" s="529"/>
    </row>
    <row r="126" spans="1:29">
      <c r="A126" s="529"/>
      <c r="B126" s="529"/>
      <c r="C126" s="529"/>
      <c r="D126" s="529"/>
      <c r="E126" s="529"/>
      <c r="F126" s="529"/>
      <c r="G126" s="727"/>
      <c r="H126" s="717"/>
      <c r="I126" s="717"/>
      <c r="J126" s="529"/>
      <c r="K126" s="529"/>
      <c r="L126" s="682"/>
      <c r="M126" s="682"/>
      <c r="N126" s="529"/>
      <c r="O126" s="529"/>
      <c r="P126" s="529"/>
      <c r="Q126" s="529"/>
      <c r="R126" s="529"/>
      <c r="S126" s="529"/>
      <c r="T126" s="529"/>
      <c r="U126" s="529"/>
      <c r="V126" s="529"/>
      <c r="W126" s="529"/>
      <c r="X126" s="529"/>
      <c r="Y126" s="529"/>
      <c r="Z126" s="529"/>
      <c r="AA126" s="529"/>
      <c r="AB126" s="529"/>
      <c r="AC126" s="529"/>
    </row>
    <row r="127" spans="1:29">
      <c r="A127" s="529"/>
      <c r="B127" s="529"/>
      <c r="C127" s="529"/>
      <c r="D127" s="529"/>
      <c r="E127" s="529"/>
      <c r="F127" s="529"/>
      <c r="G127" s="727"/>
      <c r="H127" s="717"/>
      <c r="I127" s="717"/>
      <c r="J127" s="529"/>
      <c r="K127" s="529"/>
      <c r="L127" s="682"/>
      <c r="M127" s="682"/>
      <c r="N127" s="529"/>
      <c r="O127" s="529"/>
      <c r="P127" s="529"/>
      <c r="Q127" s="529"/>
      <c r="R127" s="529"/>
      <c r="S127" s="529"/>
      <c r="T127" s="529"/>
      <c r="U127" s="529"/>
      <c r="V127" s="529"/>
      <c r="W127" s="529"/>
      <c r="X127" s="529"/>
      <c r="Y127" s="529"/>
      <c r="Z127" s="529"/>
      <c r="AA127" s="529"/>
      <c r="AB127" s="529"/>
      <c r="AC127" s="529"/>
    </row>
    <row r="128" spans="1:29">
      <c r="A128" s="529"/>
      <c r="B128" s="529"/>
      <c r="C128" s="529"/>
      <c r="D128" s="529"/>
      <c r="E128" s="529"/>
      <c r="F128" s="529"/>
      <c r="G128" s="727"/>
      <c r="H128" s="717"/>
      <c r="I128" s="717"/>
      <c r="J128" s="529"/>
      <c r="K128" s="529"/>
      <c r="L128" s="682"/>
      <c r="M128" s="682"/>
      <c r="N128" s="529"/>
      <c r="O128" s="529"/>
      <c r="P128" s="529"/>
      <c r="Q128" s="529"/>
      <c r="R128" s="529"/>
      <c r="S128" s="529"/>
      <c r="T128" s="529"/>
      <c r="U128" s="529"/>
      <c r="V128" s="529"/>
      <c r="W128" s="529"/>
      <c r="X128" s="529"/>
      <c r="Y128" s="529"/>
      <c r="Z128" s="529"/>
      <c r="AA128" s="529"/>
      <c r="AB128" s="529"/>
      <c r="AC128" s="529"/>
    </row>
    <row r="129" spans="1:29">
      <c r="A129" s="529"/>
      <c r="B129" s="529"/>
      <c r="C129" s="529"/>
      <c r="D129" s="529"/>
      <c r="E129" s="529"/>
      <c r="F129" s="529"/>
      <c r="G129" s="727"/>
      <c r="H129" s="717"/>
      <c r="I129" s="717"/>
      <c r="J129" s="529"/>
      <c r="K129" s="529"/>
      <c r="L129" s="682"/>
      <c r="M129" s="682"/>
      <c r="N129" s="529"/>
      <c r="O129" s="529"/>
      <c r="P129" s="529"/>
      <c r="Q129" s="529"/>
      <c r="R129" s="529"/>
      <c r="S129" s="529"/>
      <c r="T129" s="529"/>
      <c r="U129" s="529"/>
      <c r="V129" s="529"/>
      <c r="W129" s="529"/>
      <c r="X129" s="529"/>
      <c r="Y129" s="529"/>
      <c r="Z129" s="529"/>
      <c r="AA129" s="529"/>
      <c r="AB129" s="529"/>
      <c r="AC129" s="529"/>
    </row>
    <row r="130" spans="1:29">
      <c r="A130" s="529"/>
      <c r="B130" s="529"/>
      <c r="C130" s="529"/>
      <c r="D130" s="529"/>
      <c r="E130" s="529"/>
      <c r="F130" s="529"/>
      <c r="G130" s="727"/>
      <c r="H130" s="717"/>
      <c r="I130" s="717"/>
      <c r="J130" s="529"/>
      <c r="K130" s="529"/>
      <c r="L130" s="682"/>
      <c r="M130" s="682"/>
      <c r="N130" s="529"/>
      <c r="O130" s="529"/>
      <c r="P130" s="529"/>
      <c r="Q130" s="529"/>
      <c r="R130" s="529"/>
      <c r="S130" s="529"/>
      <c r="T130" s="529"/>
      <c r="U130" s="529"/>
      <c r="V130" s="529"/>
      <c r="W130" s="529"/>
      <c r="X130" s="529"/>
      <c r="Y130" s="529"/>
      <c r="Z130" s="529"/>
      <c r="AA130" s="529"/>
      <c r="AB130" s="529"/>
      <c r="AC130" s="529"/>
    </row>
    <row r="131" spans="1:29">
      <c r="A131" s="529"/>
      <c r="B131" s="529"/>
      <c r="C131" s="529"/>
      <c r="D131" s="529"/>
      <c r="E131" s="529"/>
      <c r="F131" s="529"/>
      <c r="G131" s="727"/>
      <c r="H131" s="717"/>
      <c r="I131" s="717"/>
      <c r="J131" s="529"/>
      <c r="K131" s="529"/>
      <c r="L131" s="682"/>
      <c r="M131" s="682"/>
      <c r="N131" s="529"/>
      <c r="O131" s="529"/>
      <c r="P131" s="529"/>
      <c r="Q131" s="529"/>
      <c r="R131" s="529"/>
      <c r="S131" s="529"/>
      <c r="T131" s="529"/>
      <c r="U131" s="529"/>
      <c r="V131" s="529"/>
      <c r="W131" s="529"/>
      <c r="X131" s="529"/>
      <c r="Y131" s="529"/>
      <c r="Z131" s="529"/>
      <c r="AA131" s="529"/>
      <c r="AB131" s="529"/>
      <c r="AC131" s="529"/>
    </row>
    <row r="132" spans="1:29">
      <c r="A132" s="529"/>
      <c r="B132" s="529"/>
      <c r="C132" s="529"/>
      <c r="D132" s="529"/>
      <c r="E132" s="529"/>
      <c r="F132" s="529"/>
      <c r="G132" s="727"/>
      <c r="H132" s="717"/>
      <c r="I132" s="717"/>
      <c r="J132" s="529"/>
      <c r="K132" s="529"/>
      <c r="L132" s="682"/>
      <c r="M132" s="682"/>
      <c r="N132" s="529"/>
      <c r="O132" s="529"/>
      <c r="P132" s="529"/>
      <c r="Q132" s="529"/>
      <c r="R132" s="529"/>
      <c r="S132" s="529"/>
      <c r="T132" s="529"/>
      <c r="U132" s="529"/>
      <c r="V132" s="529"/>
      <c r="W132" s="529"/>
      <c r="X132" s="529"/>
      <c r="Y132" s="529"/>
      <c r="Z132" s="529"/>
      <c r="AA132" s="529"/>
      <c r="AB132" s="529"/>
      <c r="AC132" s="529"/>
    </row>
    <row r="133" spans="1:29">
      <c r="A133" s="529"/>
      <c r="B133" s="529"/>
      <c r="C133" s="529"/>
      <c r="D133" s="529"/>
      <c r="E133" s="529"/>
      <c r="F133" s="529"/>
      <c r="G133" s="727"/>
      <c r="H133" s="717"/>
      <c r="I133" s="717"/>
      <c r="J133" s="529"/>
      <c r="K133" s="529"/>
      <c r="L133" s="682"/>
      <c r="M133" s="682"/>
      <c r="N133" s="529"/>
      <c r="O133" s="529"/>
      <c r="P133" s="529"/>
      <c r="Q133" s="529"/>
      <c r="R133" s="529"/>
      <c r="S133" s="529"/>
      <c r="T133" s="529"/>
      <c r="U133" s="529"/>
      <c r="V133" s="529"/>
      <c r="W133" s="529"/>
      <c r="X133" s="529"/>
      <c r="Y133" s="529"/>
      <c r="Z133" s="529"/>
      <c r="AA133" s="529"/>
      <c r="AB133" s="529"/>
      <c r="AC133" s="529"/>
    </row>
    <row r="134" spans="1:29">
      <c r="A134" s="529"/>
      <c r="B134" s="529"/>
      <c r="C134" s="529"/>
      <c r="D134" s="529"/>
      <c r="E134" s="529"/>
      <c r="F134" s="529"/>
      <c r="G134" s="727"/>
      <c r="H134" s="717"/>
      <c r="I134" s="717"/>
      <c r="J134" s="529"/>
      <c r="K134" s="529"/>
      <c r="L134" s="682"/>
      <c r="M134" s="682"/>
      <c r="N134" s="529"/>
      <c r="O134" s="529"/>
      <c r="P134" s="529"/>
      <c r="Q134" s="529"/>
      <c r="R134" s="529"/>
      <c r="S134" s="529"/>
      <c r="T134" s="529"/>
      <c r="U134" s="529"/>
      <c r="V134" s="529"/>
      <c r="W134" s="529"/>
      <c r="X134" s="529"/>
      <c r="Y134" s="529"/>
      <c r="Z134" s="529"/>
      <c r="AA134" s="529"/>
      <c r="AB134" s="529"/>
      <c r="AC134" s="529"/>
    </row>
    <row r="135" spans="1:29">
      <c r="A135" s="529"/>
      <c r="B135" s="529"/>
      <c r="C135" s="529"/>
      <c r="D135" s="529"/>
      <c r="E135" s="529"/>
      <c r="F135" s="529"/>
      <c r="G135" s="727"/>
      <c r="H135" s="717"/>
      <c r="I135" s="717"/>
      <c r="J135" s="529"/>
      <c r="K135" s="529"/>
      <c r="L135" s="682"/>
      <c r="M135" s="682"/>
      <c r="N135" s="529"/>
      <c r="O135" s="529"/>
      <c r="P135" s="529"/>
      <c r="Q135" s="529"/>
      <c r="R135" s="529"/>
      <c r="S135" s="529"/>
      <c r="T135" s="529"/>
      <c r="U135" s="529"/>
      <c r="V135" s="529"/>
      <c r="W135" s="529"/>
      <c r="X135" s="529"/>
      <c r="Y135" s="529"/>
      <c r="Z135" s="529"/>
      <c r="AA135" s="529"/>
      <c r="AB135" s="529"/>
      <c r="AC135" s="529"/>
    </row>
    <row r="136" spans="1:29">
      <c r="A136" s="529"/>
      <c r="B136" s="529"/>
      <c r="C136" s="529"/>
      <c r="D136" s="529"/>
      <c r="E136" s="529"/>
      <c r="F136" s="529"/>
      <c r="G136" s="727"/>
      <c r="H136" s="717"/>
      <c r="I136" s="717"/>
      <c r="J136" s="529"/>
      <c r="K136" s="529"/>
      <c r="L136" s="682"/>
      <c r="M136" s="682"/>
      <c r="N136" s="529"/>
      <c r="O136" s="529"/>
      <c r="P136" s="529"/>
      <c r="Q136" s="529"/>
      <c r="R136" s="529"/>
      <c r="S136" s="529"/>
      <c r="T136" s="529"/>
      <c r="U136" s="529"/>
      <c r="V136" s="529"/>
      <c r="W136" s="529"/>
      <c r="X136" s="529"/>
      <c r="Y136" s="529"/>
      <c r="Z136" s="529"/>
      <c r="AA136" s="529"/>
      <c r="AB136" s="529"/>
      <c r="AC136" s="529"/>
    </row>
    <row r="137" spans="1:29">
      <c r="A137" s="529"/>
      <c r="B137" s="529"/>
      <c r="C137" s="529"/>
      <c r="D137" s="529"/>
      <c r="E137" s="529"/>
      <c r="F137" s="529"/>
      <c r="G137" s="727"/>
      <c r="H137" s="717"/>
      <c r="I137" s="717"/>
      <c r="J137" s="529"/>
      <c r="K137" s="529"/>
      <c r="L137" s="682"/>
      <c r="M137" s="682"/>
      <c r="N137" s="529"/>
      <c r="O137" s="529"/>
      <c r="P137" s="529"/>
      <c r="Q137" s="529"/>
      <c r="R137" s="529"/>
      <c r="S137" s="529"/>
      <c r="T137" s="529"/>
      <c r="U137" s="529"/>
      <c r="V137" s="529"/>
      <c r="W137" s="529"/>
      <c r="X137" s="529"/>
      <c r="Y137" s="529"/>
      <c r="Z137" s="529"/>
      <c r="AA137" s="529"/>
      <c r="AB137" s="529"/>
      <c r="AC137" s="529"/>
    </row>
    <row r="138" spans="1:29">
      <c r="A138" s="529"/>
      <c r="B138" s="529"/>
      <c r="C138" s="529"/>
      <c r="D138" s="529"/>
      <c r="E138" s="529"/>
      <c r="F138" s="529"/>
      <c r="G138" s="727"/>
      <c r="H138" s="717"/>
      <c r="I138" s="717"/>
      <c r="J138" s="529"/>
      <c r="K138" s="529"/>
      <c r="L138" s="682"/>
      <c r="M138" s="682"/>
      <c r="N138" s="529"/>
      <c r="O138" s="529"/>
      <c r="P138" s="529"/>
      <c r="Q138" s="529"/>
      <c r="R138" s="529"/>
      <c r="S138" s="529"/>
      <c r="T138" s="529"/>
      <c r="U138" s="529"/>
      <c r="V138" s="529"/>
      <c r="W138" s="529"/>
      <c r="X138" s="529"/>
      <c r="Y138" s="529"/>
      <c r="Z138" s="529"/>
      <c r="AA138" s="529"/>
      <c r="AB138" s="529"/>
      <c r="AC138" s="529"/>
    </row>
    <row r="139" spans="1:29">
      <c r="A139" s="529"/>
      <c r="B139" s="529"/>
      <c r="C139" s="529"/>
      <c r="D139" s="529"/>
      <c r="E139" s="529"/>
      <c r="F139" s="529"/>
      <c r="G139" s="727"/>
      <c r="H139" s="717"/>
      <c r="I139" s="717"/>
      <c r="J139" s="529"/>
      <c r="K139" s="529"/>
      <c r="L139" s="682"/>
      <c r="M139" s="682"/>
      <c r="N139" s="529"/>
      <c r="O139" s="529"/>
      <c r="P139" s="529"/>
      <c r="Q139" s="529"/>
      <c r="R139" s="529"/>
      <c r="S139" s="529"/>
      <c r="T139" s="529"/>
      <c r="U139" s="529"/>
      <c r="V139" s="529"/>
      <c r="W139" s="529"/>
      <c r="X139" s="529"/>
      <c r="Y139" s="529"/>
      <c r="Z139" s="529"/>
      <c r="AA139" s="529"/>
      <c r="AB139" s="529"/>
      <c r="AC139" s="529"/>
    </row>
    <row r="140" spans="1:29">
      <c r="A140" s="529"/>
      <c r="B140" s="529"/>
      <c r="C140" s="529"/>
      <c r="D140" s="529"/>
      <c r="E140" s="529"/>
      <c r="F140" s="529"/>
      <c r="G140" s="727"/>
      <c r="H140" s="717"/>
      <c r="I140" s="717"/>
      <c r="J140" s="529"/>
      <c r="K140" s="529"/>
      <c r="L140" s="682"/>
      <c r="M140" s="682"/>
      <c r="N140" s="529"/>
      <c r="O140" s="529"/>
      <c r="P140" s="529"/>
      <c r="Q140" s="529"/>
      <c r="R140" s="529"/>
      <c r="S140" s="529"/>
      <c r="T140" s="529"/>
      <c r="U140" s="529"/>
      <c r="V140" s="529"/>
      <c r="W140" s="529"/>
      <c r="X140" s="529"/>
      <c r="Y140" s="529"/>
      <c r="Z140" s="529"/>
      <c r="AA140" s="529"/>
      <c r="AB140" s="529"/>
      <c r="AC140" s="529"/>
    </row>
    <row r="141" spans="1:29">
      <c r="A141" s="529"/>
      <c r="B141" s="529"/>
      <c r="C141" s="529"/>
      <c r="D141" s="529"/>
      <c r="E141" s="529"/>
      <c r="F141" s="529"/>
      <c r="G141" s="727"/>
      <c r="H141" s="717"/>
      <c r="I141" s="717"/>
      <c r="J141" s="529"/>
      <c r="K141" s="529"/>
      <c r="L141" s="682"/>
      <c r="M141" s="682"/>
      <c r="N141" s="529"/>
      <c r="O141" s="529"/>
      <c r="P141" s="529"/>
      <c r="Q141" s="529"/>
      <c r="R141" s="529"/>
      <c r="S141" s="529"/>
      <c r="T141" s="529"/>
      <c r="U141" s="529"/>
      <c r="V141" s="529"/>
      <c r="W141" s="529"/>
      <c r="X141" s="529"/>
      <c r="Y141" s="529"/>
      <c r="Z141" s="529"/>
      <c r="AA141" s="529"/>
      <c r="AB141" s="529"/>
      <c r="AC141" s="529"/>
    </row>
    <row r="142" spans="1:29">
      <c r="A142" s="529"/>
      <c r="B142" s="529"/>
      <c r="C142" s="529"/>
      <c r="D142" s="529"/>
      <c r="E142" s="529"/>
      <c r="F142" s="529"/>
      <c r="G142" s="727"/>
      <c r="H142" s="717"/>
      <c r="I142" s="717"/>
      <c r="J142" s="529"/>
      <c r="K142" s="529"/>
      <c r="L142" s="682"/>
      <c r="M142" s="682"/>
      <c r="N142" s="529"/>
      <c r="O142" s="529"/>
      <c r="P142" s="529"/>
      <c r="Q142" s="529"/>
      <c r="R142" s="529"/>
      <c r="S142" s="529"/>
      <c r="T142" s="529"/>
      <c r="U142" s="529"/>
      <c r="V142" s="529"/>
      <c r="W142" s="529"/>
      <c r="X142" s="529"/>
      <c r="Y142" s="529"/>
      <c r="Z142" s="529"/>
      <c r="AA142" s="529"/>
      <c r="AB142" s="529"/>
      <c r="AC142" s="529"/>
    </row>
    <row r="143" spans="1:29">
      <c r="A143" s="529"/>
      <c r="B143" s="529"/>
      <c r="C143" s="529"/>
      <c r="D143" s="529"/>
      <c r="E143" s="529"/>
      <c r="F143" s="529"/>
      <c r="G143" s="727"/>
      <c r="H143" s="717"/>
      <c r="I143" s="717"/>
      <c r="J143" s="529"/>
      <c r="K143" s="529"/>
      <c r="L143" s="682"/>
      <c r="M143" s="682"/>
      <c r="N143" s="529"/>
      <c r="O143" s="529"/>
      <c r="P143" s="529"/>
      <c r="Q143" s="529"/>
      <c r="R143" s="529"/>
      <c r="S143" s="529"/>
      <c r="T143" s="529"/>
      <c r="U143" s="529"/>
      <c r="V143" s="529"/>
      <c r="W143" s="529"/>
      <c r="X143" s="529"/>
      <c r="Y143" s="529"/>
      <c r="Z143" s="529"/>
      <c r="AA143" s="529"/>
      <c r="AB143" s="529"/>
      <c r="AC143" s="529"/>
    </row>
    <row r="144" spans="1:29">
      <c r="A144" s="529"/>
      <c r="B144" s="529"/>
      <c r="C144" s="529"/>
      <c r="D144" s="529"/>
      <c r="E144" s="529"/>
      <c r="F144" s="529"/>
      <c r="G144" s="727"/>
      <c r="H144" s="717"/>
      <c r="I144" s="717"/>
      <c r="J144" s="529"/>
      <c r="K144" s="529"/>
      <c r="L144" s="682"/>
      <c r="M144" s="682"/>
      <c r="N144" s="529"/>
      <c r="O144" s="529"/>
      <c r="P144" s="529"/>
      <c r="Q144" s="529"/>
      <c r="R144" s="529"/>
      <c r="S144" s="529"/>
      <c r="T144" s="529"/>
      <c r="U144" s="529"/>
      <c r="V144" s="529"/>
      <c r="W144" s="529"/>
      <c r="X144" s="529"/>
      <c r="Y144" s="529"/>
      <c r="Z144" s="529"/>
      <c r="AA144" s="529"/>
      <c r="AB144" s="529"/>
      <c r="AC144" s="529"/>
    </row>
    <row r="145" spans="1:29">
      <c r="A145" s="529"/>
      <c r="B145" s="529"/>
      <c r="C145" s="529"/>
      <c r="D145" s="529"/>
      <c r="E145" s="529"/>
      <c r="F145" s="529"/>
      <c r="G145" s="727"/>
      <c r="H145" s="717"/>
      <c r="I145" s="717"/>
      <c r="J145" s="529"/>
      <c r="K145" s="529"/>
      <c r="L145" s="682"/>
      <c r="M145" s="682"/>
      <c r="N145" s="529"/>
      <c r="O145" s="529"/>
      <c r="P145" s="529"/>
      <c r="Q145" s="529"/>
      <c r="R145" s="529"/>
      <c r="S145" s="529"/>
      <c r="T145" s="529"/>
      <c r="U145" s="529"/>
      <c r="V145" s="529"/>
      <c r="W145" s="529"/>
      <c r="X145" s="529"/>
      <c r="Y145" s="529"/>
      <c r="Z145" s="529"/>
      <c r="AA145" s="529"/>
      <c r="AB145" s="529"/>
      <c r="AC145" s="529"/>
    </row>
    <row r="146" spans="1:29">
      <c r="A146" s="529"/>
      <c r="B146" s="529"/>
      <c r="C146" s="529"/>
      <c r="D146" s="529"/>
      <c r="E146" s="529"/>
      <c r="F146" s="529"/>
      <c r="G146" s="727"/>
      <c r="H146" s="717"/>
      <c r="I146" s="717"/>
      <c r="J146" s="529"/>
      <c r="K146" s="529"/>
      <c r="L146" s="682"/>
      <c r="M146" s="682"/>
      <c r="N146" s="529"/>
      <c r="O146" s="529"/>
      <c r="P146" s="529"/>
      <c r="Q146" s="529"/>
      <c r="R146" s="529"/>
      <c r="S146" s="529"/>
      <c r="T146" s="529"/>
      <c r="U146" s="529"/>
      <c r="V146" s="529"/>
      <c r="W146" s="529"/>
      <c r="X146" s="529"/>
      <c r="Y146" s="529"/>
      <c r="Z146" s="529"/>
      <c r="AA146" s="529"/>
      <c r="AB146" s="529"/>
      <c r="AC146" s="529"/>
    </row>
    <row r="147" spans="1:29">
      <c r="A147" s="529"/>
      <c r="B147" s="529"/>
      <c r="C147" s="529"/>
      <c r="D147" s="529"/>
      <c r="E147" s="529"/>
      <c r="F147" s="529"/>
      <c r="G147" s="727"/>
      <c r="H147" s="717"/>
      <c r="I147" s="717"/>
      <c r="J147" s="529"/>
      <c r="K147" s="529"/>
      <c r="L147" s="682"/>
      <c r="M147" s="682"/>
      <c r="N147" s="529"/>
      <c r="O147" s="529"/>
      <c r="P147" s="529"/>
      <c r="Q147" s="529"/>
      <c r="R147" s="529"/>
      <c r="S147" s="529"/>
      <c r="T147" s="529"/>
      <c r="U147" s="529"/>
      <c r="V147" s="529"/>
      <c r="W147" s="529"/>
      <c r="X147" s="529"/>
      <c r="Y147" s="529"/>
      <c r="Z147" s="529"/>
      <c r="AA147" s="529"/>
      <c r="AB147" s="529"/>
      <c r="AC147" s="529"/>
    </row>
    <row r="148" spans="1:29">
      <c r="A148" s="529"/>
      <c r="B148" s="529"/>
      <c r="C148" s="529"/>
      <c r="D148" s="529"/>
      <c r="E148" s="529"/>
      <c r="F148" s="529"/>
      <c r="G148" s="727"/>
      <c r="H148" s="717"/>
      <c r="I148" s="717"/>
      <c r="J148" s="529"/>
      <c r="K148" s="529"/>
      <c r="L148" s="682"/>
      <c r="M148" s="682"/>
      <c r="N148" s="529"/>
      <c r="O148" s="529"/>
      <c r="P148" s="529"/>
      <c r="Q148" s="529"/>
      <c r="R148" s="529"/>
      <c r="S148" s="529"/>
      <c r="T148" s="529"/>
      <c r="U148" s="529"/>
      <c r="V148" s="529"/>
      <c r="W148" s="529"/>
      <c r="X148" s="529"/>
      <c r="Y148" s="529"/>
      <c r="Z148" s="529"/>
      <c r="AA148" s="529"/>
      <c r="AB148" s="529"/>
      <c r="AC148" s="529"/>
    </row>
    <row r="149" spans="1:29">
      <c r="A149" s="529"/>
      <c r="B149" s="529"/>
      <c r="C149" s="529"/>
      <c r="D149" s="529"/>
      <c r="E149" s="529"/>
      <c r="F149" s="529"/>
      <c r="G149" s="727"/>
      <c r="H149" s="717"/>
      <c r="I149" s="717"/>
      <c r="J149" s="529"/>
      <c r="K149" s="529"/>
      <c r="L149" s="682"/>
      <c r="M149" s="682"/>
      <c r="N149" s="529"/>
      <c r="O149" s="529"/>
      <c r="P149" s="529"/>
      <c r="Q149" s="529"/>
      <c r="R149" s="529"/>
      <c r="S149" s="529"/>
      <c r="T149" s="529"/>
      <c r="U149" s="529"/>
      <c r="V149" s="529"/>
      <c r="W149" s="529"/>
      <c r="X149" s="529"/>
      <c r="Y149" s="529"/>
      <c r="Z149" s="529"/>
      <c r="AA149" s="529"/>
      <c r="AB149" s="529"/>
      <c r="AC149" s="529"/>
    </row>
    <row r="150" spans="1:29">
      <c r="A150" s="529"/>
      <c r="B150" s="529"/>
      <c r="C150" s="529"/>
      <c r="D150" s="529"/>
      <c r="E150" s="529"/>
      <c r="F150" s="529"/>
      <c r="G150" s="727"/>
      <c r="H150" s="717"/>
      <c r="I150" s="717"/>
      <c r="J150" s="529"/>
      <c r="K150" s="529"/>
      <c r="L150" s="682"/>
      <c r="M150" s="682"/>
      <c r="N150" s="529"/>
      <c r="O150" s="529"/>
      <c r="P150" s="529"/>
      <c r="Q150" s="529"/>
      <c r="R150" s="529"/>
      <c r="S150" s="529"/>
      <c r="T150" s="529"/>
      <c r="U150" s="529"/>
      <c r="V150" s="529"/>
      <c r="W150" s="529"/>
      <c r="X150" s="529"/>
      <c r="Y150" s="529"/>
      <c r="Z150" s="529"/>
      <c r="AA150" s="529"/>
      <c r="AB150" s="529"/>
      <c r="AC150" s="529"/>
    </row>
    <row r="151" spans="1:29">
      <c r="A151" s="529"/>
      <c r="B151" s="529"/>
      <c r="C151" s="529"/>
      <c r="D151" s="529"/>
      <c r="E151" s="529"/>
      <c r="F151" s="529"/>
      <c r="G151" s="727"/>
      <c r="H151" s="717"/>
      <c r="I151" s="717"/>
      <c r="J151" s="529"/>
      <c r="K151" s="529"/>
      <c r="L151" s="682"/>
      <c r="M151" s="682"/>
      <c r="N151" s="529"/>
      <c r="O151" s="529"/>
      <c r="P151" s="529"/>
      <c r="Q151" s="529"/>
      <c r="R151" s="529"/>
      <c r="S151" s="529"/>
      <c r="T151" s="529"/>
      <c r="U151" s="529"/>
      <c r="V151" s="529"/>
      <c r="W151" s="529"/>
      <c r="X151" s="529"/>
      <c r="Y151" s="529"/>
      <c r="Z151" s="529"/>
      <c r="AA151" s="529"/>
      <c r="AB151" s="529"/>
      <c r="AC151" s="529"/>
    </row>
    <row r="152" spans="1:29">
      <c r="A152" s="529"/>
      <c r="B152" s="529"/>
      <c r="C152" s="529"/>
      <c r="D152" s="529"/>
      <c r="E152" s="529"/>
      <c r="F152" s="529"/>
      <c r="G152" s="727"/>
      <c r="H152" s="717"/>
      <c r="I152" s="717"/>
      <c r="J152" s="529"/>
      <c r="K152" s="529"/>
      <c r="L152" s="682"/>
      <c r="M152" s="682"/>
      <c r="N152" s="529"/>
      <c r="O152" s="529"/>
      <c r="P152" s="529"/>
      <c r="Q152" s="529"/>
      <c r="R152" s="529"/>
      <c r="S152" s="529"/>
      <c r="T152" s="529"/>
      <c r="U152" s="529"/>
      <c r="V152" s="529"/>
      <c r="W152" s="529"/>
      <c r="X152" s="529"/>
      <c r="Y152" s="529"/>
      <c r="Z152" s="529"/>
      <c r="AA152" s="529"/>
      <c r="AB152" s="529"/>
      <c r="AC152" s="529"/>
    </row>
    <row r="153" spans="1:29">
      <c r="A153" s="529"/>
      <c r="B153" s="529"/>
      <c r="C153" s="529"/>
      <c r="D153" s="529"/>
      <c r="E153" s="529"/>
      <c r="F153" s="529"/>
      <c r="G153" s="727"/>
      <c r="H153" s="717"/>
      <c r="I153" s="717"/>
      <c r="J153" s="529"/>
      <c r="K153" s="529"/>
      <c r="L153" s="682"/>
      <c r="M153" s="682"/>
      <c r="N153" s="529"/>
      <c r="O153" s="529"/>
      <c r="P153" s="529"/>
      <c r="Q153" s="529"/>
      <c r="R153" s="529"/>
      <c r="S153" s="529"/>
      <c r="T153" s="529"/>
      <c r="U153" s="529"/>
      <c r="V153" s="529"/>
      <c r="W153" s="529"/>
      <c r="X153" s="529"/>
      <c r="Y153" s="529"/>
      <c r="Z153" s="529"/>
      <c r="AA153" s="529"/>
      <c r="AB153" s="529"/>
      <c r="AC153" s="529"/>
    </row>
    <row r="154" spans="1:29">
      <c r="A154" s="529"/>
      <c r="B154" s="529"/>
      <c r="C154" s="529"/>
      <c r="D154" s="529"/>
      <c r="E154" s="529"/>
      <c r="F154" s="529"/>
      <c r="G154" s="727"/>
      <c r="H154" s="717"/>
      <c r="I154" s="717"/>
      <c r="J154" s="529"/>
      <c r="K154" s="529"/>
      <c r="L154" s="682"/>
      <c r="M154" s="682"/>
      <c r="N154" s="529"/>
      <c r="O154" s="529"/>
      <c r="P154" s="529"/>
      <c r="Q154" s="529"/>
      <c r="R154" s="529"/>
      <c r="S154" s="529"/>
      <c r="T154" s="529"/>
      <c r="U154" s="529"/>
      <c r="V154" s="529"/>
      <c r="W154" s="529"/>
      <c r="X154" s="529"/>
      <c r="Y154" s="529"/>
      <c r="Z154" s="529"/>
      <c r="AA154" s="529"/>
      <c r="AB154" s="529"/>
      <c r="AC154" s="529"/>
    </row>
    <row r="155" spans="1:29">
      <c r="A155" s="529"/>
      <c r="B155" s="529"/>
      <c r="C155" s="529"/>
      <c r="D155" s="529"/>
      <c r="E155" s="529"/>
      <c r="F155" s="529"/>
      <c r="G155" s="727"/>
      <c r="H155" s="717"/>
      <c r="I155" s="717"/>
      <c r="J155" s="529"/>
      <c r="K155" s="529"/>
      <c r="L155" s="682"/>
      <c r="M155" s="682"/>
      <c r="N155" s="529"/>
      <c r="O155" s="529"/>
      <c r="P155" s="529"/>
      <c r="Q155" s="529"/>
      <c r="R155" s="529"/>
      <c r="S155" s="529"/>
      <c r="T155" s="529"/>
      <c r="U155" s="529"/>
      <c r="V155" s="529"/>
      <c r="W155" s="529"/>
      <c r="X155" s="529"/>
      <c r="Y155" s="529"/>
      <c r="Z155" s="529"/>
      <c r="AA155" s="529"/>
      <c r="AB155" s="529"/>
      <c r="AC155" s="529"/>
    </row>
    <row r="156" spans="1:29">
      <c r="A156" s="529"/>
      <c r="B156" s="529"/>
      <c r="C156" s="529"/>
      <c r="D156" s="529"/>
      <c r="E156" s="529"/>
      <c r="F156" s="529"/>
      <c r="G156" s="727"/>
      <c r="H156" s="717"/>
      <c r="I156" s="717"/>
      <c r="J156" s="529"/>
      <c r="K156" s="529"/>
      <c r="L156" s="682"/>
      <c r="M156" s="682"/>
      <c r="N156" s="529"/>
      <c r="O156" s="529"/>
      <c r="P156" s="529"/>
      <c r="Q156" s="529"/>
      <c r="R156" s="529"/>
      <c r="S156" s="529"/>
      <c r="T156" s="529"/>
      <c r="U156" s="529"/>
      <c r="V156" s="529"/>
      <c r="W156" s="529"/>
      <c r="X156" s="529"/>
      <c r="Y156" s="529"/>
      <c r="Z156" s="529"/>
      <c r="AA156" s="529"/>
      <c r="AB156" s="529"/>
      <c r="AC156" s="529"/>
    </row>
    <row r="157" spans="1:29">
      <c r="A157" s="529"/>
      <c r="B157" s="529"/>
      <c r="C157" s="529"/>
      <c r="D157" s="529"/>
      <c r="E157" s="529"/>
      <c r="F157" s="529"/>
      <c r="G157" s="727"/>
      <c r="H157" s="717"/>
      <c r="I157" s="717"/>
      <c r="J157" s="529"/>
      <c r="K157" s="529"/>
      <c r="L157" s="682"/>
      <c r="M157" s="682"/>
      <c r="N157" s="529"/>
      <c r="O157" s="529"/>
      <c r="P157" s="529"/>
      <c r="Q157" s="529"/>
      <c r="R157" s="529"/>
      <c r="S157" s="529"/>
      <c r="T157" s="529"/>
      <c r="U157" s="529"/>
      <c r="V157" s="529"/>
      <c r="W157" s="529"/>
      <c r="X157" s="529"/>
      <c r="Y157" s="529"/>
      <c r="Z157" s="529"/>
      <c r="AA157" s="529"/>
      <c r="AB157" s="529"/>
      <c r="AC157" s="529"/>
    </row>
    <row r="158" spans="1:29">
      <c r="A158" s="529"/>
      <c r="B158" s="529"/>
      <c r="C158" s="529"/>
      <c r="D158" s="529"/>
      <c r="E158" s="529"/>
      <c r="F158" s="529"/>
      <c r="G158" s="727"/>
      <c r="H158" s="717"/>
      <c r="I158" s="717"/>
      <c r="J158" s="529"/>
      <c r="K158" s="529"/>
      <c r="L158" s="682"/>
      <c r="M158" s="682"/>
      <c r="N158" s="529"/>
      <c r="O158" s="529"/>
      <c r="P158" s="529"/>
      <c r="Q158" s="529"/>
      <c r="R158" s="529"/>
      <c r="S158" s="529"/>
      <c r="T158" s="529"/>
      <c r="U158" s="529"/>
      <c r="V158" s="529"/>
      <c r="W158" s="529"/>
      <c r="X158" s="529"/>
      <c r="Y158" s="529"/>
      <c r="Z158" s="529"/>
      <c r="AA158" s="529"/>
      <c r="AB158" s="529"/>
      <c r="AC158" s="529"/>
    </row>
    <row r="159" spans="1:29">
      <c r="A159" s="529"/>
      <c r="B159" s="529"/>
      <c r="C159" s="529"/>
      <c r="D159" s="529"/>
      <c r="E159" s="529"/>
      <c r="F159" s="529"/>
      <c r="G159" s="727"/>
      <c r="H159" s="717"/>
      <c r="I159" s="717"/>
      <c r="J159" s="529"/>
      <c r="K159" s="529"/>
      <c r="L159" s="682"/>
      <c r="M159" s="682"/>
      <c r="N159" s="529"/>
      <c r="O159" s="529"/>
      <c r="P159" s="529"/>
      <c r="Q159" s="529"/>
      <c r="R159" s="529"/>
      <c r="S159" s="529"/>
      <c r="T159" s="529"/>
      <c r="U159" s="529"/>
      <c r="V159" s="529"/>
      <c r="W159" s="529"/>
      <c r="X159" s="529"/>
      <c r="Y159" s="529"/>
      <c r="Z159" s="529"/>
      <c r="AA159" s="529"/>
      <c r="AB159" s="529"/>
      <c r="AC159" s="529"/>
    </row>
    <row r="160" spans="1:29">
      <c r="A160" s="529"/>
      <c r="B160" s="529"/>
      <c r="C160" s="529"/>
      <c r="D160" s="529"/>
      <c r="E160" s="529"/>
      <c r="F160" s="529"/>
      <c r="G160" s="727"/>
      <c r="H160" s="717"/>
      <c r="I160" s="717"/>
      <c r="J160" s="529"/>
      <c r="K160" s="529"/>
      <c r="L160" s="682"/>
      <c r="M160" s="682"/>
      <c r="N160" s="529"/>
      <c r="O160" s="529"/>
      <c r="P160" s="529"/>
      <c r="Q160" s="529"/>
      <c r="R160" s="529"/>
      <c r="S160" s="529"/>
      <c r="T160" s="529"/>
      <c r="U160" s="529"/>
      <c r="V160" s="529"/>
      <c r="W160" s="529"/>
      <c r="X160" s="529"/>
      <c r="Y160" s="529"/>
      <c r="Z160" s="529"/>
      <c r="AA160" s="529"/>
      <c r="AB160" s="529"/>
      <c r="AC160" s="529"/>
    </row>
    <row r="161" spans="1:29">
      <c r="A161" s="529"/>
      <c r="B161" s="529"/>
      <c r="C161" s="529"/>
      <c r="D161" s="529"/>
      <c r="E161" s="529"/>
      <c r="F161" s="529"/>
      <c r="G161" s="727"/>
      <c r="H161" s="717"/>
      <c r="I161" s="717"/>
      <c r="J161" s="529"/>
      <c r="K161" s="529"/>
      <c r="L161" s="682"/>
      <c r="M161" s="682"/>
      <c r="N161" s="529"/>
      <c r="O161" s="529"/>
      <c r="P161" s="529"/>
      <c r="Q161" s="529"/>
      <c r="R161" s="529"/>
      <c r="S161" s="529"/>
      <c r="T161" s="529"/>
      <c r="U161" s="529"/>
      <c r="V161" s="529"/>
      <c r="W161" s="529"/>
      <c r="X161" s="529"/>
      <c r="Y161" s="529"/>
      <c r="Z161" s="529"/>
      <c r="AA161" s="529"/>
      <c r="AB161" s="529"/>
      <c r="AC161" s="529"/>
    </row>
    <row r="162" spans="1:29">
      <c r="A162" s="529"/>
      <c r="B162" s="529"/>
      <c r="C162" s="529"/>
      <c r="D162" s="529"/>
      <c r="E162" s="529"/>
      <c r="F162" s="529"/>
      <c r="G162" s="727"/>
      <c r="H162" s="717"/>
      <c r="I162" s="717"/>
      <c r="J162" s="529"/>
      <c r="K162" s="529"/>
      <c r="L162" s="682"/>
      <c r="M162" s="682"/>
      <c r="N162" s="529"/>
      <c r="O162" s="529"/>
      <c r="P162" s="529"/>
      <c r="Q162" s="529"/>
      <c r="R162" s="529"/>
      <c r="S162" s="529"/>
      <c r="T162" s="529"/>
      <c r="U162" s="529"/>
      <c r="V162" s="529"/>
      <c r="W162" s="529"/>
      <c r="X162" s="529"/>
      <c r="Y162" s="529"/>
      <c r="Z162" s="529"/>
      <c r="AA162" s="529"/>
      <c r="AB162" s="529"/>
      <c r="AC162" s="529"/>
    </row>
    <row r="163" spans="1:29">
      <c r="A163" s="529"/>
      <c r="B163" s="529"/>
      <c r="C163" s="529"/>
      <c r="D163" s="529"/>
      <c r="E163" s="529"/>
      <c r="F163" s="529"/>
      <c r="G163" s="727"/>
      <c r="H163" s="717"/>
      <c r="I163" s="717"/>
      <c r="J163" s="529"/>
      <c r="K163" s="529"/>
      <c r="L163" s="682"/>
      <c r="M163" s="682"/>
      <c r="N163" s="529"/>
      <c r="O163" s="529"/>
      <c r="P163" s="529"/>
      <c r="Q163" s="529"/>
      <c r="R163" s="529"/>
      <c r="S163" s="529"/>
      <c r="T163" s="529"/>
      <c r="U163" s="529"/>
      <c r="V163" s="529"/>
      <c r="W163" s="529"/>
      <c r="X163" s="529"/>
      <c r="Y163" s="529"/>
      <c r="Z163" s="529"/>
      <c r="AA163" s="529"/>
      <c r="AB163" s="529"/>
      <c r="AC163" s="529"/>
    </row>
    <row r="164" spans="1:29">
      <c r="G164" s="728"/>
      <c r="H164" s="729"/>
      <c r="I164" s="729"/>
    </row>
    <row r="165" spans="1:29">
      <c r="G165" s="728"/>
      <c r="H165" s="729"/>
      <c r="I165" s="729"/>
    </row>
    <row r="166" spans="1:29">
      <c r="G166" s="728"/>
      <c r="H166" s="729"/>
      <c r="I166" s="729"/>
    </row>
    <row r="167" spans="1:29">
      <c r="G167" s="728"/>
      <c r="H167" s="729"/>
      <c r="I167" s="729"/>
    </row>
    <row r="168" spans="1:29">
      <c r="G168" s="728"/>
      <c r="H168" s="729"/>
      <c r="I168" s="729"/>
    </row>
    <row r="169" spans="1:29">
      <c r="G169" s="728"/>
      <c r="H169" s="729"/>
      <c r="I169" s="729"/>
    </row>
    <row r="170" spans="1:29">
      <c r="G170" s="728"/>
      <c r="H170" s="729"/>
      <c r="I170" s="729"/>
    </row>
    <row r="171" spans="1:29">
      <c r="G171" s="728"/>
      <c r="H171" s="729"/>
      <c r="I171" s="729"/>
    </row>
    <row r="172" spans="1:29">
      <c r="G172" s="728"/>
      <c r="H172" s="729"/>
      <c r="I172" s="729"/>
    </row>
    <row r="173" spans="1:29">
      <c r="G173" s="728"/>
      <c r="H173" s="729"/>
      <c r="I173" s="729"/>
    </row>
    <row r="174" spans="1:29">
      <c r="G174" s="728"/>
      <c r="H174" s="729"/>
      <c r="I174" s="729"/>
    </row>
    <row r="175" spans="1:29">
      <c r="G175" s="728"/>
      <c r="H175" s="729"/>
      <c r="I175" s="729"/>
    </row>
    <row r="176" spans="1:29">
      <c r="G176" s="728"/>
      <c r="H176" s="729"/>
      <c r="I176" s="729"/>
    </row>
    <row r="177" spans="7:9">
      <c r="G177" s="728"/>
      <c r="H177" s="729"/>
      <c r="I177" s="729"/>
    </row>
    <row r="178" spans="7:9">
      <c r="G178" s="728"/>
      <c r="H178" s="729"/>
      <c r="I178" s="729"/>
    </row>
    <row r="179" spans="7:9">
      <c r="G179" s="728"/>
      <c r="H179" s="729"/>
      <c r="I179" s="729"/>
    </row>
    <row r="180" spans="7:9">
      <c r="G180" s="728"/>
      <c r="H180" s="729"/>
      <c r="I180" s="729"/>
    </row>
    <row r="181" spans="7:9">
      <c r="G181" s="728"/>
      <c r="H181" s="729"/>
      <c r="I181" s="729"/>
    </row>
    <row r="182" spans="7:9">
      <c r="G182" s="728"/>
      <c r="H182" s="729"/>
      <c r="I182" s="729"/>
    </row>
    <row r="183" spans="7:9">
      <c r="G183" s="728"/>
      <c r="H183" s="729"/>
      <c r="I183" s="729"/>
    </row>
    <row r="184" spans="7:9">
      <c r="G184" s="728"/>
      <c r="H184" s="729"/>
      <c r="I184" s="729"/>
    </row>
    <row r="185" spans="7:9">
      <c r="G185" s="728"/>
      <c r="H185" s="729"/>
      <c r="I185" s="729"/>
    </row>
    <row r="186" spans="7:9">
      <c r="G186" s="728"/>
      <c r="H186" s="729"/>
      <c r="I186" s="729"/>
    </row>
    <row r="187" spans="7:9">
      <c r="G187" s="728"/>
      <c r="H187" s="729"/>
      <c r="I187" s="729"/>
    </row>
    <row r="188" spans="7:9">
      <c r="G188" s="728"/>
      <c r="H188" s="729"/>
      <c r="I188" s="729"/>
    </row>
    <row r="189" spans="7:9">
      <c r="G189" s="728"/>
      <c r="H189" s="729"/>
      <c r="I189" s="729"/>
    </row>
    <row r="190" spans="7:9">
      <c r="G190" s="728"/>
      <c r="H190" s="729"/>
      <c r="I190" s="729"/>
    </row>
    <row r="191" spans="7:9">
      <c r="G191" s="728"/>
      <c r="H191" s="729"/>
      <c r="I191" s="729"/>
    </row>
    <row r="192" spans="7:9">
      <c r="G192" s="728"/>
      <c r="H192" s="729"/>
      <c r="I192" s="729"/>
    </row>
    <row r="193" spans="7:9">
      <c r="G193" s="728"/>
      <c r="H193" s="729"/>
      <c r="I193" s="729"/>
    </row>
    <row r="194" spans="7:9">
      <c r="G194" s="728"/>
      <c r="H194" s="729"/>
      <c r="I194" s="729"/>
    </row>
    <row r="195" spans="7:9">
      <c r="G195" s="728"/>
      <c r="H195" s="729"/>
      <c r="I195" s="729"/>
    </row>
    <row r="196" spans="7:9">
      <c r="G196" s="728"/>
      <c r="H196" s="729"/>
      <c r="I196" s="729"/>
    </row>
    <row r="197" spans="7:9">
      <c r="G197" s="728"/>
      <c r="H197" s="729"/>
      <c r="I197" s="729"/>
    </row>
    <row r="198" spans="7:9">
      <c r="G198" s="728"/>
      <c r="H198" s="729"/>
      <c r="I198" s="729"/>
    </row>
    <row r="199" spans="7:9">
      <c r="G199" s="728"/>
      <c r="H199" s="729"/>
      <c r="I199" s="729"/>
    </row>
    <row r="200" spans="7:9">
      <c r="G200" s="728"/>
      <c r="H200" s="729"/>
      <c r="I200" s="729"/>
    </row>
    <row r="201" spans="7:9">
      <c r="G201" s="728"/>
      <c r="H201" s="729"/>
      <c r="I201" s="729"/>
    </row>
    <row r="202" spans="7:9">
      <c r="G202" s="728"/>
      <c r="H202" s="729"/>
      <c r="I202" s="729"/>
    </row>
    <row r="203" spans="7:9">
      <c r="G203" s="728"/>
      <c r="H203" s="729"/>
      <c r="I203" s="729"/>
    </row>
    <row r="204" spans="7:9">
      <c r="G204" s="728"/>
      <c r="H204" s="729"/>
      <c r="I204" s="729"/>
    </row>
    <row r="205" spans="7:9">
      <c r="G205" s="728"/>
      <c r="H205" s="729"/>
      <c r="I205" s="729"/>
    </row>
    <row r="206" spans="7:9">
      <c r="G206" s="728"/>
      <c r="H206" s="729"/>
      <c r="I206" s="729"/>
    </row>
    <row r="207" spans="7:9">
      <c r="G207" s="728"/>
      <c r="H207" s="729"/>
      <c r="I207" s="729"/>
    </row>
    <row r="208" spans="7:9">
      <c r="G208" s="728"/>
      <c r="H208" s="729"/>
      <c r="I208" s="729"/>
    </row>
    <row r="209" spans="7:9">
      <c r="G209" s="728"/>
      <c r="H209" s="729"/>
      <c r="I209" s="729"/>
    </row>
    <row r="210" spans="7:9">
      <c r="G210" s="728"/>
      <c r="H210" s="729"/>
      <c r="I210" s="729"/>
    </row>
    <row r="211" spans="7:9">
      <c r="G211" s="728"/>
      <c r="H211" s="729"/>
      <c r="I211" s="729"/>
    </row>
    <row r="212" spans="7:9">
      <c r="G212" s="728"/>
      <c r="H212" s="729"/>
      <c r="I212" s="729"/>
    </row>
    <row r="213" spans="7:9">
      <c r="G213" s="728"/>
      <c r="H213" s="729"/>
      <c r="I213" s="729"/>
    </row>
    <row r="214" spans="7:9">
      <c r="G214" s="728"/>
      <c r="H214" s="729"/>
      <c r="I214" s="729"/>
    </row>
    <row r="215" spans="7:9">
      <c r="G215" s="728"/>
      <c r="H215" s="729"/>
      <c r="I215" s="729"/>
    </row>
    <row r="216" spans="7:9">
      <c r="G216" s="728"/>
      <c r="H216" s="729"/>
      <c r="I216" s="729"/>
    </row>
    <row r="217" spans="7:9">
      <c r="G217" s="728"/>
      <c r="H217" s="729"/>
      <c r="I217" s="729"/>
    </row>
    <row r="218" spans="7:9">
      <c r="G218" s="728"/>
      <c r="H218" s="729"/>
      <c r="I218" s="729"/>
    </row>
    <row r="219" spans="7:9">
      <c r="G219" s="728"/>
      <c r="H219" s="729"/>
      <c r="I219" s="729"/>
    </row>
    <row r="220" spans="7:9">
      <c r="G220" s="728"/>
      <c r="H220" s="729"/>
      <c r="I220" s="729"/>
    </row>
    <row r="221" spans="7:9">
      <c r="G221" s="728"/>
      <c r="H221" s="729"/>
      <c r="I221" s="729"/>
    </row>
    <row r="222" spans="7:9">
      <c r="G222" s="728"/>
      <c r="H222" s="729"/>
      <c r="I222" s="729"/>
    </row>
    <row r="223" spans="7:9">
      <c r="G223" s="728"/>
      <c r="H223" s="729"/>
      <c r="I223" s="729"/>
    </row>
    <row r="224" spans="7:9">
      <c r="G224" s="728"/>
      <c r="H224" s="729"/>
      <c r="I224" s="729"/>
    </row>
    <row r="225" spans="7:9">
      <c r="G225" s="728"/>
      <c r="H225" s="729"/>
      <c r="I225" s="729"/>
    </row>
    <row r="226" spans="7:9">
      <c r="G226" s="728"/>
      <c r="H226" s="729"/>
      <c r="I226" s="729"/>
    </row>
    <row r="227" spans="7:9">
      <c r="G227" s="728"/>
      <c r="H227" s="729"/>
      <c r="I227" s="729"/>
    </row>
    <row r="228" spans="7:9">
      <c r="G228" s="728"/>
      <c r="H228" s="729"/>
      <c r="I228" s="729"/>
    </row>
    <row r="229" spans="7:9">
      <c r="G229" s="728"/>
      <c r="H229" s="729"/>
      <c r="I229" s="729"/>
    </row>
    <row r="230" spans="7:9">
      <c r="G230" s="728"/>
      <c r="H230" s="729"/>
      <c r="I230" s="729"/>
    </row>
    <row r="231" spans="7:9">
      <c r="G231" s="728"/>
      <c r="H231" s="729"/>
      <c r="I231" s="729"/>
    </row>
    <row r="232" spans="7:9">
      <c r="G232" s="728"/>
      <c r="H232" s="729"/>
      <c r="I232" s="729"/>
    </row>
    <row r="233" spans="7:9">
      <c r="G233" s="728"/>
      <c r="H233" s="729"/>
      <c r="I233" s="729"/>
    </row>
    <row r="234" spans="7:9">
      <c r="G234" s="728"/>
      <c r="H234" s="729"/>
      <c r="I234" s="729"/>
    </row>
    <row r="235" spans="7:9">
      <c r="G235" s="728"/>
      <c r="H235" s="729"/>
      <c r="I235" s="729"/>
    </row>
    <row r="236" spans="7:9">
      <c r="G236" s="728"/>
      <c r="H236" s="729"/>
      <c r="I236" s="729"/>
    </row>
    <row r="237" spans="7:9">
      <c r="G237" s="728"/>
      <c r="H237" s="729"/>
      <c r="I237" s="729"/>
    </row>
    <row r="238" spans="7:9">
      <c r="G238" s="728"/>
      <c r="H238" s="729"/>
      <c r="I238" s="729"/>
    </row>
    <row r="239" spans="7:9">
      <c r="G239" s="728"/>
      <c r="H239" s="729"/>
      <c r="I239" s="729"/>
    </row>
    <row r="240" spans="7:9">
      <c r="G240" s="728"/>
      <c r="H240" s="729"/>
      <c r="I240" s="729"/>
    </row>
    <row r="241" spans="7:9">
      <c r="G241" s="728"/>
      <c r="H241" s="729"/>
      <c r="I241" s="729"/>
    </row>
    <row r="242" spans="7:9">
      <c r="G242" s="728"/>
      <c r="H242" s="729"/>
      <c r="I242" s="729"/>
    </row>
    <row r="243" spans="7:9">
      <c r="G243" s="728"/>
      <c r="H243" s="729"/>
      <c r="I243" s="729"/>
    </row>
    <row r="244" spans="7:9">
      <c r="G244" s="728"/>
      <c r="H244" s="729"/>
      <c r="I244" s="729"/>
    </row>
    <row r="245" spans="7:9">
      <c r="G245" s="728"/>
      <c r="H245" s="729"/>
      <c r="I245" s="729"/>
    </row>
    <row r="246" spans="7:9">
      <c r="G246" s="728"/>
      <c r="H246" s="729"/>
      <c r="I246" s="729"/>
    </row>
    <row r="247" spans="7:9">
      <c r="G247" s="728"/>
      <c r="H247" s="729"/>
      <c r="I247" s="729"/>
    </row>
    <row r="248" spans="7:9">
      <c r="G248" s="728"/>
      <c r="H248" s="729"/>
      <c r="I248" s="729"/>
    </row>
    <row r="249" spans="7:9">
      <c r="G249" s="728"/>
      <c r="H249" s="729"/>
      <c r="I249" s="729"/>
    </row>
  </sheetData>
  <mergeCells count="12">
    <mergeCell ref="A3:I3"/>
    <mergeCell ref="A4:I4"/>
    <mergeCell ref="A5:I5"/>
    <mergeCell ref="A8:A9"/>
    <mergeCell ref="E8:E9"/>
    <mergeCell ref="G8:I8"/>
    <mergeCell ref="L5:Q5"/>
    <mergeCell ref="L6:Q6"/>
    <mergeCell ref="L7:Q7"/>
    <mergeCell ref="L9:M9"/>
    <mergeCell ref="L2:Q2"/>
    <mergeCell ref="L4:Q4"/>
  </mergeCells>
  <pageMargins left="1" right="0.25" top="1" bottom="0.25" header="0.31496062992126" footer="0.31496062992126"/>
  <pageSetup paperSize="9" scale="60"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K25"/>
  <sheetViews>
    <sheetView topLeftCell="H1" workbookViewId="0">
      <selection activeCell="K1" sqref="K1:Q9"/>
    </sheetView>
  </sheetViews>
  <sheetFormatPr defaultRowHeight="15"/>
  <cols>
    <col min="1" max="1" width="27.140625" style="964" customWidth="1"/>
    <col min="2" max="2" width="21.7109375" style="964" customWidth="1"/>
    <col min="3" max="3" width="17.140625" style="964" customWidth="1"/>
    <col min="4" max="4" width="17.7109375" style="964" customWidth="1"/>
    <col min="5" max="6" width="14" style="964" customWidth="1"/>
    <col min="7" max="7" width="20.5703125" style="964" customWidth="1"/>
    <col min="8" max="8" width="17.140625" style="964" customWidth="1"/>
    <col min="9" max="9" width="16.28515625" style="964" customWidth="1"/>
    <col min="10" max="10" width="4.42578125" style="964" customWidth="1"/>
    <col min="11" max="11" width="75.28515625" style="964" customWidth="1"/>
    <col min="12" max="16384" width="9.140625" style="1017"/>
  </cols>
  <sheetData>
    <row r="1" spans="1:11" ht="21.75" customHeight="1">
      <c r="H1" s="1207" t="s">
        <v>592</v>
      </c>
      <c r="I1" s="1207"/>
      <c r="K1" s="1047"/>
    </row>
    <row r="2" spans="1:11" ht="20.25">
      <c r="A2" s="1208" t="s">
        <v>822</v>
      </c>
      <c r="B2" s="1208"/>
      <c r="C2" s="1208"/>
      <c r="D2" s="1208"/>
      <c r="E2" s="1208"/>
      <c r="F2" s="1208"/>
      <c r="G2" s="1208"/>
      <c r="H2" s="1208"/>
      <c r="I2" s="1208"/>
    </row>
    <row r="4" spans="1:11" ht="18.75">
      <c r="A4" s="967" t="str">
        <f>"වියදම් ශීර්ෂ අංකය : "&amp;'ZZZ-PG1.DBF'!A753</f>
        <v>වියදම් ශීර්ෂ අංකය : 603</v>
      </c>
      <c r="B4" s="1048"/>
      <c r="D4" s="967" t="s">
        <v>692</v>
      </c>
      <c r="G4" s="1072" t="s">
        <v>1493</v>
      </c>
      <c r="H4" s="1072"/>
      <c r="I4" s="1072"/>
      <c r="J4" s="1049"/>
      <c r="K4" s="1050"/>
    </row>
    <row r="5" spans="1:11" ht="18.75">
      <c r="K5" s="1051"/>
    </row>
    <row r="6" spans="1:11" ht="18.75">
      <c r="I6" s="1052" t="s">
        <v>9</v>
      </c>
      <c r="K6" s="1051"/>
    </row>
    <row r="7" spans="1:11" ht="45" customHeight="1">
      <c r="A7" s="1209" t="s">
        <v>1</v>
      </c>
      <c r="B7" s="1209" t="s">
        <v>236</v>
      </c>
      <c r="C7" s="1053" t="s">
        <v>431</v>
      </c>
      <c r="D7" s="1053" t="s">
        <v>432</v>
      </c>
      <c r="E7" s="1212" t="s">
        <v>691</v>
      </c>
      <c r="F7" s="1212"/>
      <c r="G7" s="1053" t="s">
        <v>434</v>
      </c>
      <c r="H7" s="1053" t="s">
        <v>8</v>
      </c>
      <c r="I7" s="1054" t="s">
        <v>237</v>
      </c>
      <c r="K7" s="1055"/>
    </row>
    <row r="8" spans="1:11" ht="24" customHeight="1">
      <c r="A8" s="1210"/>
      <c r="B8" s="1210"/>
      <c r="C8" s="1056"/>
      <c r="D8" s="1056"/>
      <c r="E8" s="1057" t="s">
        <v>454</v>
      </c>
      <c r="F8" s="1057" t="s">
        <v>455</v>
      </c>
      <c r="G8" s="1056"/>
      <c r="H8" s="1056"/>
      <c r="I8" s="1058"/>
    </row>
    <row r="9" spans="1:11">
      <c r="A9" s="1210"/>
      <c r="B9" s="1211"/>
      <c r="C9" s="1059" t="s">
        <v>2</v>
      </c>
      <c r="D9" s="1059" t="s">
        <v>3</v>
      </c>
      <c r="E9" s="1059" t="s">
        <v>4</v>
      </c>
      <c r="F9" s="1059" t="s">
        <v>5</v>
      </c>
      <c r="G9" s="1059" t="s">
        <v>456</v>
      </c>
      <c r="H9" s="1059" t="s">
        <v>7</v>
      </c>
      <c r="I9" s="1060" t="s">
        <v>457</v>
      </c>
    </row>
    <row r="10" spans="1:11">
      <c r="A10" s="1056"/>
      <c r="B10" s="1061"/>
      <c r="C10" s="1062"/>
      <c r="D10" s="1062"/>
      <c r="E10" s="1062"/>
      <c r="F10" s="1062"/>
      <c r="G10" s="1062"/>
      <c r="H10" s="1062"/>
      <c r="I10" s="1063"/>
    </row>
    <row r="11" spans="1:11" ht="18" customHeight="1">
      <c r="A11" s="1064" t="str">
        <f>"වැඩසටහන "&amp;'ZZZ-PG1.DBF'!B753</f>
        <v>වැඩසටහන 03</v>
      </c>
      <c r="B11" s="994" t="s">
        <v>239</v>
      </c>
      <c r="C11" s="1065">
        <f>'ZZZ-PG1.DBF'!I753</f>
        <v>9021000</v>
      </c>
      <c r="D11" s="1065">
        <f>'ZZZ-PG1.DBF'!J753</f>
        <v>-130060</v>
      </c>
      <c r="E11" s="1065">
        <f>'ZZZ-PG1.DBF'!W753</f>
        <v>13000</v>
      </c>
      <c r="F11" s="1065">
        <f>'ZZZ-PG1.DBF'!X753</f>
        <v>13000</v>
      </c>
      <c r="G11" s="1065">
        <f>C11+D11+E11-F11</f>
        <v>8890940</v>
      </c>
      <c r="H11" s="1065">
        <f>'ZZZ-PG1.DBF'!V753</f>
        <v>8329097</v>
      </c>
      <c r="I11" s="1065">
        <f>G11-H11</f>
        <v>561843</v>
      </c>
    </row>
    <row r="12" spans="1:11" ht="18" customHeight="1">
      <c r="A12" s="994"/>
      <c r="B12" s="994"/>
      <c r="C12" s="1065"/>
      <c r="D12" s="1065"/>
      <c r="E12" s="1065"/>
      <c r="F12" s="1065"/>
      <c r="G12" s="1065"/>
      <c r="H12" s="1065"/>
      <c r="I12" s="1065"/>
    </row>
    <row r="13" spans="1:11" ht="18" customHeight="1">
      <c r="A13" s="994"/>
      <c r="B13" s="994" t="s">
        <v>240</v>
      </c>
      <c r="C13" s="1065">
        <f>'ZZZ-PG1.DBF'!I755</f>
        <v>1000000</v>
      </c>
      <c r="D13" s="1065">
        <f>'ZZZ-PG1.DBF'!J755</f>
        <v>0</v>
      </c>
      <c r="E13" s="1065">
        <f>'ZZZ-PG1.DBF'!W755</f>
        <v>0</v>
      </c>
      <c r="F13" s="1065">
        <f>'ZZZ-PG1.DBF'!X755</f>
        <v>0</v>
      </c>
      <c r="G13" s="1065">
        <f>C13+D13+E13-F13</f>
        <v>1000000</v>
      </c>
      <c r="H13" s="1065">
        <f>'ZZZ-PG1.DBF'!V755</f>
        <v>208983</v>
      </c>
      <c r="I13" s="1065">
        <f>G13-H13</f>
        <v>791017</v>
      </c>
    </row>
    <row r="14" spans="1:11" ht="18" customHeight="1">
      <c r="A14" s="994"/>
      <c r="B14" s="994"/>
      <c r="C14" s="1065"/>
      <c r="D14" s="1065"/>
      <c r="E14" s="1065"/>
      <c r="F14" s="1065"/>
      <c r="G14" s="1065"/>
      <c r="H14" s="1065"/>
      <c r="I14" s="1065"/>
    </row>
    <row r="15" spans="1:11" ht="18" customHeight="1" thickBot="1">
      <c r="A15" s="994"/>
      <c r="B15" s="1066" t="s">
        <v>18</v>
      </c>
      <c r="C15" s="1067">
        <f>C11+C13</f>
        <v>10021000</v>
      </c>
      <c r="D15" s="1067">
        <f t="shared" ref="D15:I15" si="0">D11+D13</f>
        <v>-130060</v>
      </c>
      <c r="E15" s="1067">
        <f t="shared" si="0"/>
        <v>13000</v>
      </c>
      <c r="F15" s="1067">
        <f t="shared" si="0"/>
        <v>13000</v>
      </c>
      <c r="G15" s="1067">
        <f t="shared" si="0"/>
        <v>9890940</v>
      </c>
      <c r="H15" s="1067">
        <f t="shared" si="0"/>
        <v>8538080</v>
      </c>
      <c r="I15" s="1067">
        <f t="shared" si="0"/>
        <v>1352860</v>
      </c>
    </row>
    <row r="16" spans="1:11" ht="18" customHeight="1" thickTop="1">
      <c r="A16" s="994"/>
      <c r="B16" s="994"/>
      <c r="C16" s="1068" t="s">
        <v>0</v>
      </c>
      <c r="D16" s="1065"/>
      <c r="E16" s="1065"/>
      <c r="F16" s="1065"/>
      <c r="G16" s="1065"/>
      <c r="H16" s="1065"/>
      <c r="I16" s="1065"/>
    </row>
    <row r="17" spans="1:9" ht="18" customHeight="1">
      <c r="A17" s="994"/>
      <c r="B17" s="994"/>
      <c r="C17" s="1065"/>
      <c r="D17" s="1065"/>
      <c r="E17" s="1065"/>
      <c r="F17" s="1065"/>
      <c r="G17" s="1065"/>
      <c r="H17" s="1065"/>
      <c r="I17" s="1065"/>
    </row>
    <row r="18" spans="1:9" ht="18" customHeight="1" thickBot="1">
      <c r="A18" s="994"/>
      <c r="B18" s="1066" t="s">
        <v>10</v>
      </c>
      <c r="C18" s="1067">
        <f>C15</f>
        <v>10021000</v>
      </c>
      <c r="D18" s="1067">
        <f t="shared" ref="D18:I18" si="1">D15</f>
        <v>-130060</v>
      </c>
      <c r="E18" s="1067">
        <f t="shared" si="1"/>
        <v>13000</v>
      </c>
      <c r="F18" s="1067">
        <f t="shared" si="1"/>
        <v>13000</v>
      </c>
      <c r="G18" s="1067">
        <f t="shared" si="1"/>
        <v>9890940</v>
      </c>
      <c r="H18" s="1067">
        <f t="shared" si="1"/>
        <v>8538080</v>
      </c>
      <c r="I18" s="1067">
        <f t="shared" si="1"/>
        <v>1352860</v>
      </c>
    </row>
    <row r="19" spans="1:9" ht="18" customHeight="1" thickTop="1">
      <c r="A19" s="986"/>
      <c r="B19" s="986"/>
      <c r="C19" s="1069"/>
      <c r="D19" s="1069"/>
      <c r="E19" s="1069"/>
      <c r="F19" s="1069"/>
      <c r="G19" s="1069"/>
      <c r="H19" s="1069"/>
      <c r="I19" s="1069"/>
    </row>
    <row r="20" spans="1:9" ht="18" customHeight="1">
      <c r="A20" s="1007"/>
      <c r="B20" s="1007"/>
      <c r="C20" s="1073"/>
      <c r="D20" s="1073"/>
      <c r="E20" s="1073"/>
      <c r="F20" s="1073"/>
      <c r="G20" s="1073"/>
      <c r="H20" s="1073"/>
      <c r="I20" s="1073"/>
    </row>
    <row r="22" spans="1:9">
      <c r="E22" s="964" t="s">
        <v>365</v>
      </c>
    </row>
    <row r="23" spans="1:9" ht="15.75">
      <c r="E23" s="1011" t="s">
        <v>234</v>
      </c>
      <c r="F23" s="1011"/>
    </row>
    <row r="24" spans="1:9" ht="15.75">
      <c r="E24" s="1070" t="s">
        <v>241</v>
      </c>
      <c r="F24" s="1070"/>
    </row>
    <row r="25" spans="1:9" ht="15.75">
      <c r="E25" s="1071" t="s">
        <v>14</v>
      </c>
      <c r="F25" s="1071"/>
    </row>
  </sheetData>
  <mergeCells count="5">
    <mergeCell ref="H1:I1"/>
    <mergeCell ref="A2:I2"/>
    <mergeCell ref="A7:A9"/>
    <mergeCell ref="B7:B9"/>
    <mergeCell ref="E7:F7"/>
  </mergeCells>
  <printOptions horizontalCentered="1"/>
  <pageMargins left="0.25" right="0.25" top="2" bottom="1" header="0.5" footer="0.5"/>
  <pageSetup paperSize="9" scale="75" firstPageNumber="16" orientation="landscape" useFirstPageNumber="1" r:id="rId1"/>
  <headerFooter differentOddEven="1" differentFirst="1">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AA98"/>
  <sheetViews>
    <sheetView topLeftCell="L1" zoomScaleNormal="100" workbookViewId="0">
      <selection activeCell="N7" sqref="N7:N11"/>
    </sheetView>
  </sheetViews>
  <sheetFormatPr defaultRowHeight="15"/>
  <cols>
    <col min="1" max="1" width="34.42578125" style="287" customWidth="1"/>
    <col min="2" max="2" width="22.7109375" style="287" customWidth="1"/>
    <col min="3" max="3" width="17.5703125" style="287" customWidth="1"/>
    <col min="4" max="4" width="11.42578125" style="287" customWidth="1"/>
    <col min="5" max="5" width="17.140625" style="287" customWidth="1"/>
    <col min="6" max="6" width="19.5703125" style="287" customWidth="1"/>
    <col min="7" max="7" width="19.85546875" style="287" customWidth="1"/>
    <col min="8" max="8" width="15" style="287" customWidth="1"/>
    <col min="9" max="9" width="11.42578125" style="287" customWidth="1"/>
    <col min="10" max="10" width="16.5703125" style="287" customWidth="1"/>
    <col min="11" max="11" width="15.7109375" style="287" customWidth="1"/>
    <col min="12" max="12" width="19.140625" style="287" customWidth="1"/>
    <col min="13" max="13" width="5.85546875" style="287" customWidth="1"/>
    <col min="14" max="14" width="82" style="281" customWidth="1"/>
    <col min="15" max="27" width="9.140625" style="287"/>
    <col min="28" max="16384" width="9.140625" style="281"/>
  </cols>
  <sheetData>
    <row r="1" spans="1:19" ht="12" customHeight="1">
      <c r="A1" s="423"/>
      <c r="B1" s="423"/>
      <c r="C1" s="423"/>
      <c r="D1" s="423"/>
      <c r="E1" s="423"/>
      <c r="F1" s="423"/>
      <c r="G1" s="423"/>
      <c r="H1" s="423"/>
      <c r="I1" s="423"/>
      <c r="J1" s="423"/>
      <c r="K1" s="423"/>
      <c r="L1" s="495" t="s">
        <v>605</v>
      </c>
    </row>
    <row r="2" spans="1:19" ht="18.75">
      <c r="A2" s="1213" t="s">
        <v>242</v>
      </c>
      <c r="B2" s="1213"/>
      <c r="C2" s="1213"/>
      <c r="D2" s="1213"/>
      <c r="E2" s="1213"/>
      <c r="F2" s="1213"/>
      <c r="G2" s="1213"/>
      <c r="H2" s="1213"/>
      <c r="I2" s="1213"/>
      <c r="J2" s="1213"/>
      <c r="K2" s="1213"/>
      <c r="L2" s="1213"/>
    </row>
    <row r="3" spans="1:19" ht="15.75">
      <c r="A3" s="494" t="str">
        <f>"වියදම් ශීර්ෂ අංකය : "&amp;'ZZZ-PG1.DBF'!A566</f>
        <v>වියදම් ශීර්ෂ අංකය : 603</v>
      </c>
      <c r="B3" s="572"/>
      <c r="C3" s="572"/>
      <c r="D3" s="572"/>
      <c r="E3" s="572"/>
      <c r="F3" s="494" t="s">
        <v>1510</v>
      </c>
      <c r="G3" s="423"/>
      <c r="H3" s="494"/>
      <c r="I3" s="494"/>
      <c r="J3" s="494"/>
      <c r="K3" s="494"/>
      <c r="L3" s="494"/>
      <c r="O3" s="573"/>
      <c r="P3" s="573"/>
    </row>
    <row r="4" spans="1:19" ht="14.25" customHeight="1">
      <c r="A4" s="494"/>
      <c r="B4" s="572"/>
      <c r="C4" s="572"/>
      <c r="D4" s="572"/>
      <c r="E4" s="572"/>
      <c r="F4" s="572"/>
      <c r="G4" s="494"/>
      <c r="H4" s="494"/>
      <c r="I4" s="494"/>
      <c r="J4" s="494"/>
      <c r="K4" s="494"/>
      <c r="L4" s="496" t="s">
        <v>9</v>
      </c>
      <c r="O4" s="573"/>
      <c r="P4" s="573"/>
    </row>
    <row r="5" spans="1:19" ht="15.75" customHeight="1">
      <c r="A5" s="1214" t="s">
        <v>190</v>
      </c>
      <c r="B5" s="1216" t="str">
        <f>"වැඩසටහන "&amp;'ZZZ-PG1.DBF'!B571</f>
        <v>වැඩසටහන 03</v>
      </c>
      <c r="C5" s="1217"/>
      <c r="D5" s="1217"/>
      <c r="E5" s="1217"/>
      <c r="F5" s="1218"/>
      <c r="G5" s="1216" t="s">
        <v>814</v>
      </c>
      <c r="H5" s="1217"/>
      <c r="I5" s="1217"/>
      <c r="J5" s="1217"/>
      <c r="K5" s="1218"/>
      <c r="L5" s="1219" t="s">
        <v>8</v>
      </c>
      <c r="M5" s="574"/>
    </row>
    <row r="6" spans="1:19" ht="18.75" customHeight="1">
      <c r="A6" s="1215"/>
      <c r="B6" s="1216" t="s">
        <v>243</v>
      </c>
      <c r="C6" s="1217"/>
      <c r="D6" s="1217"/>
      <c r="E6" s="1217"/>
      <c r="F6" s="1219" t="s">
        <v>244</v>
      </c>
      <c r="G6" s="1216" t="s">
        <v>243</v>
      </c>
      <c r="H6" s="1217"/>
      <c r="I6" s="1217"/>
      <c r="J6" s="1217"/>
      <c r="K6" s="1219" t="s">
        <v>244</v>
      </c>
      <c r="L6" s="1220"/>
      <c r="M6" s="574"/>
    </row>
    <row r="7" spans="1:19" ht="51.75" customHeight="1">
      <c r="A7" s="1215"/>
      <c r="B7" s="501" t="s">
        <v>431</v>
      </c>
      <c r="C7" s="501" t="s">
        <v>432</v>
      </c>
      <c r="D7" s="501" t="s">
        <v>694</v>
      </c>
      <c r="E7" s="575" t="s">
        <v>435</v>
      </c>
      <c r="F7" s="1220"/>
      <c r="G7" s="501" t="s">
        <v>431</v>
      </c>
      <c r="H7" s="501" t="s">
        <v>432</v>
      </c>
      <c r="I7" s="501" t="s">
        <v>694</v>
      </c>
      <c r="J7" s="575" t="s">
        <v>435</v>
      </c>
      <c r="K7" s="1220"/>
      <c r="L7" s="1220"/>
      <c r="M7" s="574"/>
      <c r="N7" s="530"/>
      <c r="O7" s="274"/>
      <c r="P7" s="274"/>
      <c r="Q7" s="274"/>
      <c r="R7" s="274"/>
      <c r="S7" s="274"/>
    </row>
    <row r="8" spans="1:19" ht="23.25" customHeight="1">
      <c r="A8" s="576"/>
      <c r="B8" s="577" t="s">
        <v>2</v>
      </c>
      <c r="C8" s="577" t="s">
        <v>3</v>
      </c>
      <c r="D8" s="577" t="s">
        <v>4</v>
      </c>
      <c r="E8" s="578" t="s">
        <v>93</v>
      </c>
      <c r="F8" s="577" t="s">
        <v>6</v>
      </c>
      <c r="G8" s="577" t="s">
        <v>7</v>
      </c>
      <c r="H8" s="577" t="s">
        <v>73</v>
      </c>
      <c r="I8" s="577" t="s">
        <v>74</v>
      </c>
      <c r="J8" s="578" t="s">
        <v>115</v>
      </c>
      <c r="K8" s="577" t="s">
        <v>76</v>
      </c>
      <c r="L8" s="497" t="s">
        <v>116</v>
      </c>
      <c r="M8" s="574"/>
      <c r="N8" s="533"/>
      <c r="O8" s="274"/>
      <c r="P8" s="274"/>
      <c r="Q8" s="274"/>
      <c r="R8" s="274"/>
      <c r="S8" s="274"/>
    </row>
    <row r="9" spans="1:19" ht="15.75">
      <c r="A9" s="538" t="s">
        <v>137</v>
      </c>
      <c r="B9" s="498"/>
      <c r="C9" s="498"/>
      <c r="D9" s="498"/>
      <c r="E9" s="498"/>
      <c r="F9" s="498"/>
      <c r="G9" s="498"/>
      <c r="H9" s="498"/>
      <c r="I9" s="498"/>
      <c r="J9" s="498"/>
      <c r="K9" s="498"/>
      <c r="L9" s="498"/>
      <c r="N9" s="537"/>
    </row>
    <row r="10" spans="1:19" ht="15.95" customHeight="1">
      <c r="A10" s="534" t="s">
        <v>17</v>
      </c>
      <c r="B10" s="498"/>
      <c r="C10" s="498"/>
      <c r="D10" s="498"/>
      <c r="E10" s="498"/>
      <c r="F10" s="498"/>
      <c r="G10" s="498"/>
      <c r="H10" s="498"/>
      <c r="I10" s="498"/>
      <c r="J10" s="498"/>
      <c r="K10" s="498"/>
      <c r="L10" s="498"/>
    </row>
    <row r="11" spans="1:19" ht="15.95" customHeight="1">
      <c r="A11" s="249" t="s">
        <v>245</v>
      </c>
      <c r="B11" s="445">
        <f>'ZZZ-PG1.DBF'!I571</f>
        <v>3300000</v>
      </c>
      <c r="C11" s="445">
        <f>'ZZZ-PG1.DBF'!J571</f>
        <v>79200</v>
      </c>
      <c r="D11" s="445">
        <f>'ZZZ-PG1.DBF'!K571</f>
        <v>0</v>
      </c>
      <c r="E11" s="445">
        <f>B11+C11+D11</f>
        <v>3379200</v>
      </c>
      <c r="F11" s="445">
        <f>'ZZZ-PG1.DBF'!V571</f>
        <v>3379199</v>
      </c>
      <c r="G11" s="445"/>
      <c r="H11" s="445"/>
      <c r="I11" s="445"/>
      <c r="J11" s="445"/>
      <c r="K11" s="445"/>
      <c r="L11" s="445">
        <f>F11+K11</f>
        <v>3379199</v>
      </c>
    </row>
    <row r="12" spans="1:19" ht="15.95" customHeight="1">
      <c r="A12" s="249" t="s">
        <v>246</v>
      </c>
      <c r="B12" s="445">
        <f>'ZZZ-PG1.DBF'!I572</f>
        <v>930000</v>
      </c>
      <c r="C12" s="445">
        <f>'ZZZ-PG1.DBF'!J572</f>
        <v>-85800</v>
      </c>
      <c r="D12" s="445">
        <f>'ZZZ-PG1.DBF'!K572</f>
        <v>-13000</v>
      </c>
      <c r="E12" s="445">
        <f>B12+C12+D12</f>
        <v>831200</v>
      </c>
      <c r="F12" s="445">
        <f>'ZZZ-PG1.DBF'!V572</f>
        <v>669675</v>
      </c>
      <c r="G12" s="445"/>
      <c r="H12" s="445"/>
      <c r="I12" s="445"/>
      <c r="J12" s="445"/>
      <c r="K12" s="445"/>
      <c r="L12" s="445">
        <f t="shared" ref="L12:L74" si="0">F12+K12</f>
        <v>669675</v>
      </c>
    </row>
    <row r="13" spans="1:19" ht="15.95" customHeight="1">
      <c r="A13" s="249" t="s">
        <v>247</v>
      </c>
      <c r="B13" s="445">
        <f>'ZZZ-PG1.DBF'!I573</f>
        <v>1800000</v>
      </c>
      <c r="C13" s="445">
        <f>'ZZZ-PG1.DBF'!J573</f>
        <v>131000</v>
      </c>
      <c r="D13" s="445">
        <f>'ZZZ-PG1.DBF'!K573</f>
        <v>0</v>
      </c>
      <c r="E13" s="445">
        <f>B13+C13+D13</f>
        <v>1931000</v>
      </c>
      <c r="F13" s="445">
        <f>'ZZZ-PG1.DBF'!V573</f>
        <v>1915489</v>
      </c>
      <c r="G13" s="445"/>
      <c r="H13" s="445"/>
      <c r="I13" s="445"/>
      <c r="J13" s="445"/>
      <c r="K13" s="445"/>
      <c r="L13" s="445">
        <f t="shared" si="0"/>
        <v>1915489</v>
      </c>
    </row>
    <row r="14" spans="1:19" ht="15.95" customHeight="1">
      <c r="A14" s="534" t="s">
        <v>192</v>
      </c>
      <c r="B14" s="446"/>
      <c r="C14" s="446"/>
      <c r="D14" s="446"/>
      <c r="E14" s="446"/>
      <c r="F14" s="446"/>
      <c r="G14" s="446"/>
      <c r="H14" s="446"/>
      <c r="I14" s="446"/>
      <c r="J14" s="446"/>
      <c r="K14" s="446"/>
      <c r="L14" s="446" t="s">
        <v>0</v>
      </c>
      <c r="P14" s="287" t="s">
        <v>0</v>
      </c>
    </row>
    <row r="15" spans="1:19" ht="15.95" customHeight="1">
      <c r="A15" s="544" t="s">
        <v>248</v>
      </c>
      <c r="B15" s="445">
        <f>'ZZZ-PG1.DBF'!I576</f>
        <v>220000</v>
      </c>
      <c r="C15" s="445">
        <f>'ZZZ-PG1.DBF'!J576</f>
        <v>-13200</v>
      </c>
      <c r="D15" s="445">
        <f>'ZZZ-PG1.DBF'!K576</f>
        <v>0</v>
      </c>
      <c r="E15" s="445">
        <f t="shared" ref="E15:E75" si="1">B15+C15+D15</f>
        <v>206800</v>
      </c>
      <c r="F15" s="445">
        <f>'ZZZ-PG1.DBF'!V576</f>
        <v>181200</v>
      </c>
      <c r="G15" s="445"/>
      <c r="H15" s="445"/>
      <c r="I15" s="445"/>
      <c r="J15" s="445"/>
      <c r="K15" s="445"/>
      <c r="L15" s="445">
        <f t="shared" si="0"/>
        <v>181200</v>
      </c>
    </row>
    <row r="16" spans="1:19" ht="15.95" customHeight="1">
      <c r="A16" s="579" t="s">
        <v>249</v>
      </c>
      <c r="B16" s="445">
        <f>'ZZZ-PG1.DBF'!I577</f>
        <v>0</v>
      </c>
      <c r="C16" s="445">
        <f>'ZZZ-PG1.DBF'!J577</f>
        <v>0</v>
      </c>
      <c r="D16" s="445">
        <f>'ZZZ-PG1.DBF'!K577</f>
        <v>0</v>
      </c>
      <c r="E16" s="445">
        <f t="shared" si="1"/>
        <v>0</v>
      </c>
      <c r="F16" s="445">
        <f>'ZZZ-PG1.DBF'!V577</f>
        <v>0</v>
      </c>
      <c r="G16" s="445"/>
      <c r="H16" s="445"/>
      <c r="I16" s="445"/>
      <c r="J16" s="445"/>
      <c r="K16" s="445"/>
      <c r="L16" s="445">
        <f t="shared" si="0"/>
        <v>0</v>
      </c>
    </row>
    <row r="17" spans="1:12" ht="15.95" customHeight="1">
      <c r="A17" s="580" t="s">
        <v>193</v>
      </c>
      <c r="B17" s="446"/>
      <c r="C17" s="446"/>
      <c r="D17" s="446"/>
      <c r="E17" s="446"/>
      <c r="F17" s="446"/>
      <c r="G17" s="446"/>
      <c r="H17" s="446"/>
      <c r="I17" s="446"/>
      <c r="J17" s="446"/>
      <c r="K17" s="446"/>
      <c r="L17" s="446" t="s">
        <v>0</v>
      </c>
    </row>
    <row r="18" spans="1:12" ht="15.95" customHeight="1">
      <c r="A18" s="579" t="s">
        <v>250</v>
      </c>
      <c r="B18" s="445">
        <f>'ZZZ-PG1.DBF'!I580</f>
        <v>380000</v>
      </c>
      <c r="C18" s="445">
        <f>'ZZZ-PG1.DBF'!J580</f>
        <v>-22800</v>
      </c>
      <c r="D18" s="445">
        <f>'ZZZ-PG1.DBF'!K580</f>
        <v>0</v>
      </c>
      <c r="E18" s="445">
        <f>B18+C18+D18</f>
        <v>357200</v>
      </c>
      <c r="F18" s="445">
        <f>'ZZZ-PG1.DBF'!V580</f>
        <v>332285</v>
      </c>
      <c r="G18" s="445"/>
      <c r="H18" s="445"/>
      <c r="I18" s="445"/>
      <c r="J18" s="445"/>
      <c r="K18" s="445"/>
      <c r="L18" s="445">
        <f t="shared" si="0"/>
        <v>332285</v>
      </c>
    </row>
    <row r="19" spans="1:12" ht="15.95" customHeight="1">
      <c r="A19" s="550" t="s">
        <v>251</v>
      </c>
      <c r="B19" s="445">
        <f>'ZZZ-PG1.DBF'!I581</f>
        <v>600000</v>
      </c>
      <c r="C19" s="445">
        <f>'ZZZ-PG1.DBF'!J581</f>
        <v>-36000</v>
      </c>
      <c r="D19" s="445">
        <f>'ZZZ-PG1.DBF'!K581</f>
        <v>0</v>
      </c>
      <c r="E19" s="445">
        <f t="shared" si="1"/>
        <v>564000</v>
      </c>
      <c r="F19" s="445">
        <f>'ZZZ-PG1.DBF'!V581</f>
        <v>517049</v>
      </c>
      <c r="G19" s="445"/>
      <c r="H19" s="445"/>
      <c r="I19" s="445"/>
      <c r="J19" s="445"/>
      <c r="K19" s="445"/>
      <c r="L19" s="445">
        <f t="shared" si="0"/>
        <v>517049</v>
      </c>
    </row>
    <row r="20" spans="1:12" ht="15.95" customHeight="1">
      <c r="A20" s="550" t="s">
        <v>252</v>
      </c>
      <c r="B20" s="445">
        <f>'ZZZ-PG1.DBF'!I582</f>
        <v>150000</v>
      </c>
      <c r="C20" s="445">
        <f>'ZZZ-PG1.DBF'!J582</f>
        <v>-17000</v>
      </c>
      <c r="D20" s="445">
        <f>'ZZZ-PG1.DBF'!K582</f>
        <v>0</v>
      </c>
      <c r="E20" s="445">
        <f t="shared" si="1"/>
        <v>133000</v>
      </c>
      <c r="F20" s="445">
        <f>'ZZZ-PG1.DBF'!V582</f>
        <v>132997</v>
      </c>
      <c r="G20" s="445"/>
      <c r="H20" s="445"/>
      <c r="I20" s="445"/>
      <c r="J20" s="445"/>
      <c r="K20" s="445"/>
      <c r="L20" s="445">
        <f t="shared" si="0"/>
        <v>132997</v>
      </c>
    </row>
    <row r="21" spans="1:12" ht="15.95" customHeight="1">
      <c r="A21" s="558" t="s">
        <v>1515</v>
      </c>
      <c r="B21" s="445">
        <v>14000</v>
      </c>
      <c r="C21" s="445">
        <v>-840</v>
      </c>
      <c r="D21" s="445"/>
      <c r="E21" s="445">
        <f t="shared" si="1"/>
        <v>13160</v>
      </c>
      <c r="F21" s="445">
        <v>11740</v>
      </c>
      <c r="G21" s="445"/>
      <c r="H21" s="445"/>
      <c r="I21" s="445"/>
      <c r="J21" s="445"/>
      <c r="K21" s="445"/>
      <c r="L21" s="445">
        <f t="shared" si="0"/>
        <v>11740</v>
      </c>
    </row>
    <row r="22" spans="1:12" ht="15.95" customHeight="1">
      <c r="A22" s="558" t="s">
        <v>1516</v>
      </c>
      <c r="B22" s="445">
        <v>29000</v>
      </c>
      <c r="C22" s="445">
        <v>-1740</v>
      </c>
      <c r="D22" s="445"/>
      <c r="E22" s="445">
        <f t="shared" si="1"/>
        <v>27260</v>
      </c>
      <c r="F22" s="445">
        <v>12718</v>
      </c>
      <c r="G22" s="445"/>
      <c r="H22" s="445"/>
      <c r="I22" s="445"/>
      <c r="J22" s="445"/>
      <c r="K22" s="445"/>
      <c r="L22" s="445">
        <f t="shared" si="0"/>
        <v>12718</v>
      </c>
    </row>
    <row r="23" spans="1:12" ht="15.95" customHeight="1">
      <c r="A23" s="558" t="s">
        <v>1517</v>
      </c>
      <c r="B23" s="445">
        <v>7000</v>
      </c>
      <c r="C23" s="445">
        <v>-420</v>
      </c>
      <c r="D23" s="445"/>
      <c r="E23" s="445">
        <f t="shared" si="1"/>
        <v>6580</v>
      </c>
      <c r="F23" s="445">
        <v>5258</v>
      </c>
      <c r="G23" s="445"/>
      <c r="H23" s="445"/>
      <c r="I23" s="445"/>
      <c r="J23" s="445"/>
      <c r="K23" s="445"/>
      <c r="L23" s="445">
        <f t="shared" si="0"/>
        <v>5258</v>
      </c>
    </row>
    <row r="24" spans="1:12" ht="15.95" customHeight="1">
      <c r="A24" s="534" t="s">
        <v>194</v>
      </c>
      <c r="B24" s="446"/>
      <c r="C24" s="446"/>
      <c r="D24" s="446"/>
      <c r="E24" s="446"/>
      <c r="F24" s="446"/>
      <c r="G24" s="446"/>
      <c r="H24" s="446"/>
      <c r="I24" s="446"/>
      <c r="J24" s="446"/>
      <c r="K24" s="446"/>
      <c r="L24" s="446" t="s">
        <v>0</v>
      </c>
    </row>
    <row r="25" spans="1:12" ht="15.95" customHeight="1">
      <c r="A25" s="249" t="s">
        <v>255</v>
      </c>
      <c r="B25" s="445">
        <f>'ZZZ-PG1.DBF'!I588</f>
        <v>250000</v>
      </c>
      <c r="C25" s="445">
        <f>'ZZZ-PG1.DBF'!J588</f>
        <v>-15000</v>
      </c>
      <c r="D25" s="445">
        <f>'ZZZ-PG1.DBF'!K588</f>
        <v>0</v>
      </c>
      <c r="E25" s="445">
        <f t="shared" si="1"/>
        <v>235000</v>
      </c>
      <c r="F25" s="445">
        <f>'ZZZ-PG1.DBF'!V588</f>
        <v>202707</v>
      </c>
      <c r="G25" s="445"/>
      <c r="H25" s="445"/>
      <c r="I25" s="445"/>
      <c r="J25" s="445"/>
      <c r="K25" s="445"/>
      <c r="L25" s="445">
        <f t="shared" si="0"/>
        <v>202707</v>
      </c>
    </row>
    <row r="26" spans="1:12" ht="15.95" customHeight="1">
      <c r="A26" s="249" t="s">
        <v>256</v>
      </c>
      <c r="B26" s="445">
        <f>'ZZZ-PG1.DBF'!I589</f>
        <v>50000</v>
      </c>
      <c r="C26" s="445">
        <f>'ZZZ-PG1.DBF'!J589</f>
        <v>-3000</v>
      </c>
      <c r="D26" s="445">
        <f>'ZZZ-PG1.DBF'!K589</f>
        <v>0</v>
      </c>
      <c r="E26" s="445">
        <f t="shared" si="1"/>
        <v>47000</v>
      </c>
      <c r="F26" s="445">
        <f>'ZZZ-PG1.DBF'!V589</f>
        <v>46998</v>
      </c>
      <c r="G26" s="445"/>
      <c r="H26" s="445"/>
      <c r="I26" s="445"/>
      <c r="J26" s="445"/>
      <c r="K26" s="445"/>
      <c r="L26" s="445">
        <f t="shared" si="0"/>
        <v>46998</v>
      </c>
    </row>
    <row r="27" spans="1:12" ht="15.95" customHeight="1">
      <c r="A27" s="249" t="s">
        <v>257</v>
      </c>
      <c r="B27" s="445">
        <f>'ZZZ-PG1.DBF'!I590</f>
        <v>50000</v>
      </c>
      <c r="C27" s="445">
        <f>'ZZZ-PG1.DBF'!J590</f>
        <v>-3000</v>
      </c>
      <c r="D27" s="445">
        <f>'ZZZ-PG1.DBF'!K590</f>
        <v>0</v>
      </c>
      <c r="E27" s="445">
        <f t="shared" si="1"/>
        <v>47000</v>
      </c>
      <c r="F27" s="445">
        <f>'ZZZ-PG1.DBF'!V590</f>
        <v>2600</v>
      </c>
      <c r="G27" s="445"/>
      <c r="H27" s="445"/>
      <c r="I27" s="445"/>
      <c r="J27" s="445"/>
      <c r="K27" s="445"/>
      <c r="L27" s="445">
        <f t="shared" si="0"/>
        <v>2600</v>
      </c>
    </row>
    <row r="28" spans="1:12" ht="15.95" customHeight="1">
      <c r="A28" s="249" t="s">
        <v>458</v>
      </c>
      <c r="B28" s="445">
        <f>'ZZZ-PG1.DBF'!I591</f>
        <v>50000</v>
      </c>
      <c r="C28" s="445">
        <f>'ZZZ-PG1.DBF'!J591</f>
        <v>-3000</v>
      </c>
      <c r="D28" s="445">
        <f>'ZZZ-PG1.DBF'!K591</f>
        <v>0</v>
      </c>
      <c r="E28" s="445">
        <f t="shared" si="1"/>
        <v>47000</v>
      </c>
      <c r="F28" s="445">
        <f>'ZZZ-PG1.DBF'!V591</f>
        <v>40373</v>
      </c>
      <c r="G28" s="445"/>
      <c r="H28" s="445"/>
      <c r="I28" s="445"/>
      <c r="J28" s="445"/>
      <c r="K28" s="445"/>
      <c r="L28" s="445">
        <f t="shared" si="0"/>
        <v>40373</v>
      </c>
    </row>
    <row r="29" spans="1:12" ht="15.95" customHeight="1">
      <c r="A29" s="511" t="s">
        <v>594</v>
      </c>
      <c r="B29" s="445">
        <f>'ZZZ-PG1.DBF'!I592</f>
        <v>0</v>
      </c>
      <c r="C29" s="445">
        <f>'ZZZ-PG1.DBF'!J592</f>
        <v>0</v>
      </c>
      <c r="D29" s="445">
        <f>'ZZZ-PG1.DBF'!K592</f>
        <v>0</v>
      </c>
      <c r="E29" s="445">
        <f t="shared" si="1"/>
        <v>0</v>
      </c>
      <c r="F29" s="445">
        <f>'ZZZ-PG1.DBF'!V592</f>
        <v>0</v>
      </c>
      <c r="G29" s="445"/>
      <c r="H29" s="445"/>
      <c r="I29" s="445"/>
      <c r="J29" s="445"/>
      <c r="K29" s="445"/>
      <c r="L29" s="445">
        <f t="shared" si="0"/>
        <v>0</v>
      </c>
    </row>
    <row r="30" spans="1:12" ht="15.95" customHeight="1">
      <c r="A30" s="249" t="s">
        <v>459</v>
      </c>
      <c r="B30" s="445">
        <f>'ZZZ-PG1.DBF'!I593</f>
        <v>0</v>
      </c>
      <c r="C30" s="445">
        <f>'ZZZ-PG1.DBF'!J593</f>
        <v>0</v>
      </c>
      <c r="D30" s="445">
        <f>'ZZZ-PG1.DBF'!K593</f>
        <v>0</v>
      </c>
      <c r="E30" s="445">
        <f t="shared" si="1"/>
        <v>0</v>
      </c>
      <c r="F30" s="445">
        <f>'ZZZ-PG1.DBF'!V593</f>
        <v>0</v>
      </c>
      <c r="G30" s="445"/>
      <c r="H30" s="445"/>
      <c r="I30" s="445"/>
      <c r="J30" s="445"/>
      <c r="K30" s="445"/>
      <c r="L30" s="445">
        <f t="shared" si="0"/>
        <v>0</v>
      </c>
    </row>
    <row r="31" spans="1:12" ht="15.95" customHeight="1">
      <c r="A31" s="534" t="s">
        <v>195</v>
      </c>
      <c r="B31" s="446"/>
      <c r="C31" s="446"/>
      <c r="D31" s="446"/>
      <c r="E31" s="445">
        <f t="shared" si="1"/>
        <v>0</v>
      </c>
      <c r="F31" s="446"/>
      <c r="G31" s="446"/>
      <c r="H31" s="446"/>
      <c r="I31" s="446"/>
      <c r="J31" s="446"/>
      <c r="K31" s="446"/>
      <c r="L31" s="446" t="s">
        <v>0</v>
      </c>
    </row>
    <row r="32" spans="1:12" ht="15.95" customHeight="1">
      <c r="A32" s="249" t="s">
        <v>258</v>
      </c>
      <c r="B32" s="445">
        <f>'ZZZ-PG1.DBF'!I596</f>
        <v>1000</v>
      </c>
      <c r="C32" s="445">
        <f>'ZZZ-PG1.DBF'!J596</f>
        <v>-60</v>
      </c>
      <c r="D32" s="445">
        <f>'ZZZ-PG1.DBF'!K596</f>
        <v>0</v>
      </c>
      <c r="E32" s="445">
        <f t="shared" si="1"/>
        <v>940</v>
      </c>
      <c r="F32" s="445">
        <f>'ZZZ-PG1.DBF'!V596</f>
        <v>930</v>
      </c>
      <c r="G32" s="445"/>
      <c r="H32" s="445"/>
      <c r="I32" s="445"/>
      <c r="J32" s="445"/>
      <c r="K32" s="445"/>
      <c r="L32" s="445">
        <f t="shared" si="0"/>
        <v>930</v>
      </c>
    </row>
    <row r="33" spans="1:12" ht="15.95" customHeight="1">
      <c r="A33" s="249" t="s">
        <v>259</v>
      </c>
      <c r="B33" s="445">
        <f>'ZZZ-PG1.DBF'!I597</f>
        <v>250000</v>
      </c>
      <c r="C33" s="445">
        <f>'ZZZ-PG1.DBF'!J597</f>
        <v>-15000</v>
      </c>
      <c r="D33" s="445">
        <f>'ZZZ-PG1.DBF'!K597</f>
        <v>0</v>
      </c>
      <c r="E33" s="445">
        <f t="shared" si="1"/>
        <v>235000</v>
      </c>
      <c r="F33" s="445">
        <f>'ZZZ-PG1.DBF'!V597</f>
        <v>129915</v>
      </c>
      <c r="G33" s="445"/>
      <c r="H33" s="445"/>
      <c r="I33" s="445"/>
      <c r="J33" s="445"/>
      <c r="K33" s="445"/>
      <c r="L33" s="445">
        <f t="shared" si="0"/>
        <v>129915</v>
      </c>
    </row>
    <row r="34" spans="1:12" ht="15.95" customHeight="1">
      <c r="A34" s="249" t="s">
        <v>260</v>
      </c>
      <c r="B34" s="445">
        <f>'ZZZ-PG1.DBF'!I598</f>
        <v>350000</v>
      </c>
      <c r="C34" s="445">
        <f>'ZZZ-PG1.DBF'!J598</f>
        <v>0</v>
      </c>
      <c r="D34" s="445">
        <f>'ZZZ-PG1.DBF'!K598</f>
        <v>0</v>
      </c>
      <c r="E34" s="445">
        <f t="shared" si="1"/>
        <v>350000</v>
      </c>
      <c r="F34" s="445">
        <f>'ZZZ-PG1.DBF'!V598</f>
        <v>335928</v>
      </c>
      <c r="G34" s="445"/>
      <c r="H34" s="445"/>
      <c r="I34" s="445"/>
      <c r="J34" s="445"/>
      <c r="K34" s="445"/>
      <c r="L34" s="445">
        <f t="shared" si="0"/>
        <v>335928</v>
      </c>
    </row>
    <row r="35" spans="1:12" ht="15.95" customHeight="1">
      <c r="A35" s="249" t="s">
        <v>261</v>
      </c>
      <c r="B35" s="445">
        <f>'ZZZ-PG1.DBF'!I599</f>
        <v>25000</v>
      </c>
      <c r="C35" s="445">
        <f>'ZZZ-PG1.DBF'!J599</f>
        <v>0</v>
      </c>
      <c r="D35" s="445">
        <f>'ZZZ-PG1.DBF'!K599</f>
        <v>0</v>
      </c>
      <c r="E35" s="445">
        <f t="shared" si="1"/>
        <v>25000</v>
      </c>
      <c r="F35" s="445">
        <f>'ZZZ-PG1.DBF'!V599</f>
        <v>23236</v>
      </c>
      <c r="G35" s="445"/>
      <c r="H35" s="445"/>
      <c r="I35" s="445"/>
      <c r="J35" s="445"/>
      <c r="K35" s="445"/>
      <c r="L35" s="445">
        <f t="shared" si="0"/>
        <v>23236</v>
      </c>
    </row>
    <row r="36" spans="1:12" ht="15.95" customHeight="1">
      <c r="A36" s="511" t="s">
        <v>262</v>
      </c>
      <c r="B36" s="445">
        <f>'ZZZ-PG1.DBF'!I600</f>
        <v>0</v>
      </c>
      <c r="C36" s="445">
        <f>'ZZZ-PG1.DBF'!J600</f>
        <v>0</v>
      </c>
      <c r="D36" s="445">
        <f>'ZZZ-PG1.DBF'!K600</f>
        <v>0</v>
      </c>
      <c r="E36" s="445">
        <f t="shared" si="1"/>
        <v>0</v>
      </c>
      <c r="F36" s="445">
        <f>'ZZZ-PG1.DBF'!V600</f>
        <v>0</v>
      </c>
      <c r="G36" s="445"/>
      <c r="H36" s="445"/>
      <c r="I36" s="445"/>
      <c r="J36" s="445"/>
      <c r="K36" s="445"/>
      <c r="L36" s="445">
        <f t="shared" si="0"/>
        <v>0</v>
      </c>
    </row>
    <row r="37" spans="1:12" ht="15.95" customHeight="1">
      <c r="A37" s="249" t="s">
        <v>463</v>
      </c>
      <c r="B37" s="445">
        <f>'ZZZ-PG1.DBF'!I601</f>
        <v>0</v>
      </c>
      <c r="C37" s="445">
        <f>'ZZZ-PG1.DBF'!J601</f>
        <v>0</v>
      </c>
      <c r="D37" s="445">
        <f>'ZZZ-PG1.DBF'!K601</f>
        <v>0</v>
      </c>
      <c r="E37" s="445">
        <f t="shared" si="1"/>
        <v>0</v>
      </c>
      <c r="F37" s="445">
        <f>'ZZZ-PG1.DBF'!V601</f>
        <v>0</v>
      </c>
      <c r="G37" s="445"/>
      <c r="H37" s="445"/>
      <c r="I37" s="445"/>
      <c r="J37" s="445"/>
      <c r="K37" s="445"/>
      <c r="L37" s="445">
        <f t="shared" si="0"/>
        <v>0</v>
      </c>
    </row>
    <row r="38" spans="1:12" ht="15.95" customHeight="1">
      <c r="A38" s="249" t="s">
        <v>460</v>
      </c>
      <c r="B38" s="445">
        <f>'ZZZ-PG1.DBF'!I602</f>
        <v>0</v>
      </c>
      <c r="C38" s="445">
        <f>'ZZZ-PG1.DBF'!J602</f>
        <v>0</v>
      </c>
      <c r="D38" s="445">
        <f>'ZZZ-PG1.DBF'!K602</f>
        <v>0</v>
      </c>
      <c r="E38" s="445">
        <f t="shared" si="1"/>
        <v>0</v>
      </c>
      <c r="F38" s="445">
        <f>'ZZZ-PG1.DBF'!V602</f>
        <v>0</v>
      </c>
      <c r="G38" s="445"/>
      <c r="H38" s="445"/>
      <c r="I38" s="445"/>
      <c r="J38" s="445"/>
      <c r="K38" s="445"/>
      <c r="L38" s="445">
        <f t="shared" si="0"/>
        <v>0</v>
      </c>
    </row>
    <row r="39" spans="1:12" ht="15.95" customHeight="1">
      <c r="A39" s="581" t="s">
        <v>465</v>
      </c>
      <c r="B39" s="445">
        <f>'ZZZ-PG1.DBF'!I603</f>
        <v>0</v>
      </c>
      <c r="C39" s="445">
        <f>'ZZZ-PG1.DBF'!J603</f>
        <v>0</v>
      </c>
      <c r="D39" s="445">
        <f>'ZZZ-PG1.DBF'!K603</f>
        <v>0</v>
      </c>
      <c r="E39" s="445">
        <f t="shared" si="1"/>
        <v>0</v>
      </c>
      <c r="F39" s="445">
        <f>'ZZZ-PG1.DBF'!V603</f>
        <v>0</v>
      </c>
      <c r="G39" s="445"/>
      <c r="H39" s="445"/>
      <c r="I39" s="445"/>
      <c r="J39" s="445"/>
      <c r="K39" s="445"/>
      <c r="L39" s="445">
        <f t="shared" si="0"/>
        <v>0</v>
      </c>
    </row>
    <row r="40" spans="1:12" ht="30" customHeight="1">
      <c r="A40" s="558" t="s">
        <v>1518</v>
      </c>
      <c r="B40" s="445">
        <v>10000</v>
      </c>
      <c r="C40" s="445">
        <v>-600</v>
      </c>
      <c r="D40" s="445"/>
      <c r="E40" s="445">
        <f t="shared" si="1"/>
        <v>9400</v>
      </c>
      <c r="F40" s="445">
        <v>9400</v>
      </c>
      <c r="G40" s="445"/>
      <c r="H40" s="445"/>
      <c r="I40" s="445"/>
      <c r="J40" s="445"/>
      <c r="K40" s="445"/>
      <c r="L40" s="445">
        <f>(F40+K40)</f>
        <v>9400</v>
      </c>
    </row>
    <row r="41" spans="1:12" ht="15.95" customHeight="1">
      <c r="A41" s="558" t="s">
        <v>1531</v>
      </c>
      <c r="B41" s="445">
        <v>40000</v>
      </c>
      <c r="C41" s="445">
        <v>-2400</v>
      </c>
      <c r="D41" s="445"/>
      <c r="E41" s="445">
        <f t="shared" si="1"/>
        <v>37600</v>
      </c>
      <c r="F41" s="445">
        <v>36000</v>
      </c>
      <c r="G41" s="445"/>
      <c r="H41" s="445"/>
      <c r="I41" s="445"/>
      <c r="J41" s="445"/>
      <c r="K41" s="445"/>
      <c r="L41" s="445">
        <f t="shared" ref="L41:L46" si="2">(F41+K41)</f>
        <v>36000</v>
      </c>
    </row>
    <row r="42" spans="1:12" ht="30.75" customHeight="1">
      <c r="A42" s="582" t="s">
        <v>1522</v>
      </c>
      <c r="B42" s="445">
        <v>190000</v>
      </c>
      <c r="C42" s="445">
        <v>-11400</v>
      </c>
      <c r="D42" s="445"/>
      <c r="E42" s="445">
        <f t="shared" si="1"/>
        <v>178600</v>
      </c>
      <c r="F42" s="445">
        <v>173880</v>
      </c>
      <c r="G42" s="445"/>
      <c r="H42" s="445"/>
      <c r="I42" s="445"/>
      <c r="J42" s="445"/>
      <c r="K42" s="445"/>
      <c r="L42" s="445">
        <f t="shared" si="2"/>
        <v>173880</v>
      </c>
    </row>
    <row r="43" spans="1:12" ht="15.95" customHeight="1">
      <c r="A43" s="558" t="s">
        <v>1521</v>
      </c>
      <c r="B43" s="445">
        <v>60000</v>
      </c>
      <c r="C43" s="445">
        <v>-3600</v>
      </c>
      <c r="D43" s="445"/>
      <c r="E43" s="445">
        <f t="shared" si="1"/>
        <v>56400</v>
      </c>
      <c r="F43" s="445">
        <v>42000</v>
      </c>
      <c r="G43" s="445"/>
      <c r="H43" s="445"/>
      <c r="I43" s="445"/>
      <c r="J43" s="445"/>
      <c r="K43" s="445"/>
      <c r="L43" s="445">
        <f t="shared" si="2"/>
        <v>42000</v>
      </c>
    </row>
    <row r="44" spans="1:12" ht="31.5" customHeight="1">
      <c r="A44" s="582" t="s">
        <v>1520</v>
      </c>
      <c r="B44" s="445">
        <v>100000</v>
      </c>
      <c r="C44" s="445">
        <v>-100000</v>
      </c>
      <c r="D44" s="445"/>
      <c r="E44" s="445">
        <f t="shared" si="1"/>
        <v>0</v>
      </c>
      <c r="F44" s="445"/>
      <c r="G44" s="445"/>
      <c r="H44" s="445"/>
      <c r="I44" s="445"/>
      <c r="J44" s="445"/>
      <c r="K44" s="445"/>
      <c r="L44" s="445">
        <f t="shared" si="2"/>
        <v>0</v>
      </c>
    </row>
    <row r="45" spans="1:12" ht="15.95" customHeight="1">
      <c r="A45" s="558" t="s">
        <v>1519</v>
      </c>
      <c r="B45" s="445">
        <v>65000</v>
      </c>
      <c r="C45" s="445">
        <v>-3900</v>
      </c>
      <c r="D45" s="445"/>
      <c r="E45" s="445">
        <f t="shared" si="1"/>
        <v>61100</v>
      </c>
      <c r="F45" s="445">
        <v>60800</v>
      </c>
      <c r="G45" s="445"/>
      <c r="H45" s="445"/>
      <c r="I45" s="445"/>
      <c r="J45" s="445"/>
      <c r="K45" s="445"/>
      <c r="L45" s="445">
        <f t="shared" si="2"/>
        <v>60800</v>
      </c>
    </row>
    <row r="46" spans="1:12" ht="15.95" customHeight="1">
      <c r="A46" s="558" t="s">
        <v>1523</v>
      </c>
      <c r="B46" s="445">
        <v>75000</v>
      </c>
      <c r="C46" s="445"/>
      <c r="D46" s="445"/>
      <c r="E46" s="445">
        <f t="shared" si="1"/>
        <v>75000</v>
      </c>
      <c r="F46" s="445">
        <v>39800</v>
      </c>
      <c r="G46" s="445"/>
      <c r="H46" s="445"/>
      <c r="I46" s="445"/>
      <c r="J46" s="445"/>
      <c r="K46" s="445"/>
      <c r="L46" s="445">
        <f t="shared" si="2"/>
        <v>39800</v>
      </c>
    </row>
    <row r="47" spans="1:12" ht="15.95" customHeight="1">
      <c r="A47" s="534" t="s">
        <v>196</v>
      </c>
      <c r="B47" s="446"/>
      <c r="C47" s="446"/>
      <c r="D47" s="446"/>
      <c r="E47" s="446"/>
      <c r="F47" s="446"/>
      <c r="G47" s="446"/>
      <c r="H47" s="446"/>
      <c r="I47" s="446"/>
      <c r="J47" s="446"/>
      <c r="K47" s="446"/>
      <c r="L47" s="446" t="s">
        <v>0</v>
      </c>
    </row>
    <row r="48" spans="1:12" ht="15.95" customHeight="1">
      <c r="A48" s="249" t="s">
        <v>263</v>
      </c>
      <c r="B48" s="445">
        <f>'ZZZ-PG1.DBF'!I607</f>
        <v>0</v>
      </c>
      <c r="C48" s="445">
        <f>'ZZZ-PG1.DBF'!J607</f>
        <v>0</v>
      </c>
      <c r="D48" s="445">
        <f>'ZZZ-PG1.DBF'!K607</f>
        <v>0</v>
      </c>
      <c r="E48" s="445">
        <f t="shared" si="1"/>
        <v>0</v>
      </c>
      <c r="F48" s="445">
        <f>'ZZZ-PG1.DBF'!V607</f>
        <v>0</v>
      </c>
      <c r="G48" s="445"/>
      <c r="H48" s="445"/>
      <c r="I48" s="445"/>
      <c r="J48" s="445"/>
      <c r="K48" s="445"/>
      <c r="L48" s="445">
        <f t="shared" si="0"/>
        <v>0</v>
      </c>
    </row>
    <row r="49" spans="1:12" ht="15.95" customHeight="1">
      <c r="A49" s="511" t="s">
        <v>264</v>
      </c>
      <c r="B49" s="445">
        <f>'ZZZ-PG1.DBF'!I608</f>
        <v>0</v>
      </c>
      <c r="C49" s="508">
        <f>'ZZZ-PG1.DBF'!J608</f>
        <v>0</v>
      </c>
      <c r="D49" s="509">
        <f>'ZZZ-PG1.DBF'!K608</f>
        <v>0</v>
      </c>
      <c r="E49" s="509">
        <f t="shared" si="1"/>
        <v>0</v>
      </c>
      <c r="F49" s="509">
        <f>'ZZZ-PG1.DBF'!V608</f>
        <v>0</v>
      </c>
      <c r="G49" s="509"/>
      <c r="H49" s="509"/>
      <c r="I49" s="509"/>
      <c r="J49" s="509"/>
      <c r="K49" s="509"/>
      <c r="L49" s="445">
        <f t="shared" si="0"/>
        <v>0</v>
      </c>
    </row>
    <row r="50" spans="1:12" ht="15.95" customHeight="1">
      <c r="A50" s="249" t="s">
        <v>265</v>
      </c>
      <c r="B50" s="445">
        <f>'ZZZ-PG1.DBF'!I609</f>
        <v>0</v>
      </c>
      <c r="C50" s="445">
        <f>'ZZZ-PG1.DBF'!J609</f>
        <v>0</v>
      </c>
      <c r="D50" s="445">
        <f>'ZZZ-PG1.DBF'!K609</f>
        <v>0</v>
      </c>
      <c r="E50" s="445">
        <f t="shared" si="1"/>
        <v>0</v>
      </c>
      <c r="F50" s="445">
        <f>'ZZZ-PG1.DBF'!V609</f>
        <v>0</v>
      </c>
      <c r="G50" s="445"/>
      <c r="H50" s="445"/>
      <c r="I50" s="445"/>
      <c r="J50" s="445"/>
      <c r="K50" s="445"/>
      <c r="L50" s="445">
        <f t="shared" si="0"/>
        <v>0</v>
      </c>
    </row>
    <row r="51" spans="1:12" ht="15.95" customHeight="1">
      <c r="A51" s="249" t="s">
        <v>266</v>
      </c>
      <c r="B51" s="445">
        <f>'ZZZ-PG1.DBF'!I610</f>
        <v>0</v>
      </c>
      <c r="C51" s="445">
        <f>'ZZZ-PG1.DBF'!J610</f>
        <v>0</v>
      </c>
      <c r="D51" s="445">
        <f>'ZZZ-PG1.DBF'!K610</f>
        <v>0</v>
      </c>
      <c r="E51" s="445">
        <f t="shared" si="1"/>
        <v>0</v>
      </c>
      <c r="F51" s="445">
        <f>'ZZZ-PG1.DBF'!V610</f>
        <v>0</v>
      </c>
      <c r="G51" s="445"/>
      <c r="H51" s="445"/>
      <c r="I51" s="445"/>
      <c r="J51" s="445"/>
      <c r="K51" s="445"/>
      <c r="L51" s="445">
        <f t="shared" si="0"/>
        <v>0</v>
      </c>
    </row>
    <row r="52" spans="1:12" ht="15.95" customHeight="1">
      <c r="A52" s="249" t="s">
        <v>267</v>
      </c>
      <c r="B52" s="445">
        <f>'ZZZ-PG1.DBF'!I611</f>
        <v>0</v>
      </c>
      <c r="C52" s="445">
        <f>'ZZZ-PG1.DBF'!J611</f>
        <v>0</v>
      </c>
      <c r="D52" s="445">
        <f>'ZZZ-PG1.DBF'!K611</f>
        <v>0</v>
      </c>
      <c r="E52" s="445">
        <f t="shared" si="1"/>
        <v>0</v>
      </c>
      <c r="F52" s="445">
        <f>'ZZZ-PG1.DBF'!V611</f>
        <v>0</v>
      </c>
      <c r="G52" s="445"/>
      <c r="H52" s="445"/>
      <c r="I52" s="445"/>
      <c r="J52" s="445"/>
      <c r="K52" s="445"/>
      <c r="L52" s="445">
        <f t="shared" si="0"/>
        <v>0</v>
      </c>
    </row>
    <row r="53" spans="1:12" ht="29.25" customHeight="1">
      <c r="A53" s="249" t="s">
        <v>1524</v>
      </c>
      <c r="B53" s="445">
        <f>'ZZZ-PG1.DBF'!I612</f>
        <v>25000</v>
      </c>
      <c r="C53" s="445">
        <f>'ZZZ-PG1.DBF'!J612</f>
        <v>-1500</v>
      </c>
      <c r="D53" s="445">
        <f>'ZZZ-PG1.DBF'!K612</f>
        <v>13000</v>
      </c>
      <c r="E53" s="445">
        <f t="shared" si="1"/>
        <v>36500</v>
      </c>
      <c r="F53" s="445">
        <f>'ZZZ-PG1.DBF'!V612</f>
        <v>36320</v>
      </c>
      <c r="G53" s="445"/>
      <c r="H53" s="445"/>
      <c r="I53" s="445"/>
      <c r="J53" s="445"/>
      <c r="K53" s="445"/>
      <c r="L53" s="445">
        <f t="shared" si="0"/>
        <v>36320</v>
      </c>
    </row>
    <row r="54" spans="1:12" ht="15.95" customHeight="1">
      <c r="A54" s="505" t="s">
        <v>595</v>
      </c>
      <c r="B54" s="506">
        <f>'ZZZ-PG1.DBF'!I614</f>
        <v>0</v>
      </c>
      <c r="C54" s="506">
        <f>'ZZZ-PG1.DBF'!J614</f>
        <v>0</v>
      </c>
      <c r="D54" s="506">
        <f>'ZZZ-PG1.DBF'!K614</f>
        <v>0</v>
      </c>
      <c r="E54" s="506">
        <f t="shared" si="1"/>
        <v>0</v>
      </c>
      <c r="F54" s="506">
        <f>'ZZZ-PG1.DBF'!V614</f>
        <v>0</v>
      </c>
      <c r="G54" s="506"/>
      <c r="H54" s="506"/>
      <c r="I54" s="506"/>
      <c r="J54" s="506"/>
      <c r="K54" s="506"/>
      <c r="L54" s="506">
        <f t="shared" si="0"/>
        <v>0</v>
      </c>
    </row>
    <row r="55" spans="1:12" ht="15.95" customHeight="1">
      <c r="A55" s="534" t="s">
        <v>604</v>
      </c>
      <c r="B55" s="446" t="s">
        <v>0</v>
      </c>
      <c r="C55" s="446" t="s">
        <v>0</v>
      </c>
      <c r="D55" s="446" t="s">
        <v>0</v>
      </c>
      <c r="E55" s="446" t="s">
        <v>0</v>
      </c>
      <c r="F55" s="446" t="s">
        <v>0</v>
      </c>
      <c r="G55" s="446"/>
      <c r="H55" s="446"/>
      <c r="I55" s="446"/>
      <c r="J55" s="446"/>
      <c r="K55" s="446"/>
      <c r="L55" s="446" t="s">
        <v>0</v>
      </c>
    </row>
    <row r="56" spans="1:12" ht="15.95" customHeight="1">
      <c r="A56" s="249" t="s">
        <v>273</v>
      </c>
      <c r="B56" s="445">
        <f>'ZZZ-PG1.DBF'!I617</f>
        <v>0</v>
      </c>
      <c r="C56" s="445">
        <f>'ZZZ-PG1.DBF'!J617</f>
        <v>0</v>
      </c>
      <c r="D56" s="445">
        <f>'ZZZ-PG1.DBF'!K617</f>
        <v>0</v>
      </c>
      <c r="E56" s="445">
        <f t="shared" si="1"/>
        <v>0</v>
      </c>
      <c r="F56" s="445">
        <f>'ZZZ-PG1.DBF'!V617</f>
        <v>0</v>
      </c>
      <c r="G56" s="445"/>
      <c r="H56" s="445"/>
      <c r="I56" s="445"/>
      <c r="J56" s="445"/>
      <c r="K56" s="445"/>
      <c r="L56" s="445">
        <f t="shared" si="0"/>
        <v>0</v>
      </c>
    </row>
    <row r="57" spans="1:12" ht="15.95" customHeight="1">
      <c r="A57" s="249" t="s">
        <v>274</v>
      </c>
      <c r="B57" s="445">
        <f>'ZZZ-PG1.DBF'!I618</f>
        <v>0</v>
      </c>
      <c r="C57" s="445">
        <f>'ZZZ-PG1.DBF'!J618</f>
        <v>0</v>
      </c>
      <c r="D57" s="445">
        <f>'ZZZ-PG1.DBF'!K618</f>
        <v>0</v>
      </c>
      <c r="E57" s="445">
        <f t="shared" si="1"/>
        <v>0</v>
      </c>
      <c r="F57" s="445">
        <f>'ZZZ-PG1.DBF'!V618</f>
        <v>0</v>
      </c>
      <c r="G57" s="445"/>
      <c r="H57" s="445"/>
      <c r="I57" s="445"/>
      <c r="J57" s="445"/>
      <c r="K57" s="445"/>
      <c r="L57" s="445">
        <f t="shared" si="0"/>
        <v>0</v>
      </c>
    </row>
    <row r="58" spans="1:12" ht="15.95" customHeight="1">
      <c r="A58" s="511" t="s">
        <v>596</v>
      </c>
      <c r="B58" s="445">
        <f>'ZZZ-PG1.DBF'!I619</f>
        <v>0</v>
      </c>
      <c r="C58" s="445">
        <f>'ZZZ-PG1.DBF'!J619</f>
        <v>0</v>
      </c>
      <c r="D58" s="445">
        <f>'ZZZ-PG1.DBF'!K619</f>
        <v>0</v>
      </c>
      <c r="E58" s="445">
        <f t="shared" si="1"/>
        <v>0</v>
      </c>
      <c r="F58" s="445">
        <f>'ZZZ-PG1.DBF'!V619</f>
        <v>0</v>
      </c>
      <c r="G58" s="445"/>
      <c r="H58" s="445"/>
      <c r="I58" s="445"/>
      <c r="J58" s="445"/>
      <c r="K58" s="445"/>
      <c r="L58" s="445">
        <f t="shared" si="0"/>
        <v>0</v>
      </c>
    </row>
    <row r="59" spans="1:12" ht="15.95" customHeight="1" thickBot="1">
      <c r="A59" s="538" t="s">
        <v>462</v>
      </c>
      <c r="B59" s="447">
        <f>'ZZZ-PG1.DBF'!I621</f>
        <v>9021000</v>
      </c>
      <c r="C59" s="447">
        <f>'ZZZ-PG1.DBF'!J621</f>
        <v>-130060</v>
      </c>
      <c r="D59" s="447">
        <f>'ZZZ-PG1.DBF'!K621</f>
        <v>0</v>
      </c>
      <c r="E59" s="447">
        <f t="shared" si="1"/>
        <v>8890940</v>
      </c>
      <c r="F59" s="447">
        <f>'ZZZ-PG1.DBF'!V621</f>
        <v>8329097</v>
      </c>
      <c r="G59" s="447"/>
      <c r="H59" s="447"/>
      <c r="I59" s="447"/>
      <c r="J59" s="447"/>
      <c r="K59" s="447"/>
      <c r="L59" s="447">
        <f t="shared" si="0"/>
        <v>8329097</v>
      </c>
    </row>
    <row r="60" spans="1:12" ht="15.95" customHeight="1" thickTop="1">
      <c r="A60" s="538" t="s">
        <v>141</v>
      </c>
      <c r="B60" s="446"/>
      <c r="C60" s="446"/>
      <c r="D60" s="446"/>
      <c r="E60" s="446"/>
      <c r="F60" s="446"/>
      <c r="G60" s="446"/>
      <c r="H60" s="446"/>
      <c r="I60" s="446"/>
      <c r="J60" s="446"/>
      <c r="K60" s="446"/>
      <c r="L60" s="446" t="s">
        <v>0</v>
      </c>
    </row>
    <row r="61" spans="1:12" ht="15.95" customHeight="1">
      <c r="A61" s="534" t="s">
        <v>275</v>
      </c>
      <c r="B61" s="446"/>
      <c r="C61" s="446"/>
      <c r="D61" s="446"/>
      <c r="E61" s="446"/>
      <c r="F61" s="446"/>
      <c r="G61" s="446"/>
      <c r="H61" s="446"/>
      <c r="I61" s="446"/>
      <c r="J61" s="446"/>
      <c r="K61" s="446"/>
      <c r="L61" s="446" t="s">
        <v>0</v>
      </c>
    </row>
    <row r="62" spans="1:12" ht="15.95" customHeight="1">
      <c r="A62" s="249" t="s">
        <v>276</v>
      </c>
      <c r="B62" s="445">
        <f>'ZZZ-PG1.DBF'!I625</f>
        <v>800000</v>
      </c>
      <c r="C62" s="445">
        <f>'ZZZ-PG1.DBF'!J625</f>
        <v>0</v>
      </c>
      <c r="D62" s="445">
        <f>'ZZZ-PG1.DBF'!K625</f>
        <v>0</v>
      </c>
      <c r="E62" s="445">
        <f t="shared" si="1"/>
        <v>800000</v>
      </c>
      <c r="F62" s="445">
        <f>'ZZZ-PG1.DBF'!V625</f>
        <v>208983</v>
      </c>
      <c r="G62" s="445"/>
      <c r="H62" s="445"/>
      <c r="I62" s="445"/>
      <c r="J62" s="445"/>
      <c r="K62" s="445"/>
      <c r="L62" s="445">
        <f t="shared" si="0"/>
        <v>208983</v>
      </c>
    </row>
    <row r="63" spans="1:12" ht="15.95" customHeight="1">
      <c r="A63" s="249" t="s">
        <v>277</v>
      </c>
      <c r="B63" s="445">
        <f>'ZZZ-PG1.DBF'!I626</f>
        <v>0</v>
      </c>
      <c r="C63" s="445">
        <f>'ZZZ-PG1.DBF'!J626</f>
        <v>0</v>
      </c>
      <c r="D63" s="445">
        <f>'ZZZ-PG1.DBF'!K626</f>
        <v>0</v>
      </c>
      <c r="E63" s="445">
        <f t="shared" si="1"/>
        <v>0</v>
      </c>
      <c r="F63" s="445">
        <f>'ZZZ-PG1.DBF'!V626</f>
        <v>0</v>
      </c>
      <c r="G63" s="445"/>
      <c r="H63" s="445"/>
      <c r="I63" s="445"/>
      <c r="J63" s="445"/>
      <c r="K63" s="445"/>
      <c r="L63" s="445">
        <f t="shared" si="0"/>
        <v>0</v>
      </c>
    </row>
    <row r="64" spans="1:12" ht="15.95" customHeight="1">
      <c r="A64" s="249" t="s">
        <v>278</v>
      </c>
      <c r="B64" s="445">
        <f>'ZZZ-PG1.DBF'!I627</f>
        <v>0</v>
      </c>
      <c r="C64" s="445">
        <f>'ZZZ-PG1.DBF'!J627</f>
        <v>0</v>
      </c>
      <c r="D64" s="445">
        <f>'ZZZ-PG1.DBF'!K627</f>
        <v>0</v>
      </c>
      <c r="E64" s="445">
        <f t="shared" si="1"/>
        <v>0</v>
      </c>
      <c r="F64" s="445">
        <f>'ZZZ-PG1.DBF'!V627</f>
        <v>0</v>
      </c>
      <c r="G64" s="445"/>
      <c r="H64" s="445"/>
      <c r="I64" s="445"/>
      <c r="J64" s="445"/>
      <c r="K64" s="445"/>
      <c r="L64" s="445">
        <f t="shared" si="0"/>
        <v>0</v>
      </c>
    </row>
    <row r="65" spans="1:12" ht="15.95" customHeight="1">
      <c r="A65" s="511" t="s">
        <v>597</v>
      </c>
      <c r="B65" s="445">
        <f>'ZZZ-PG1.DBF'!I628</f>
        <v>0</v>
      </c>
      <c r="C65" s="445">
        <f>'ZZZ-PG1.DBF'!J628</f>
        <v>0</v>
      </c>
      <c r="D65" s="445">
        <f>'ZZZ-PG1.DBF'!K628</f>
        <v>0</v>
      </c>
      <c r="E65" s="445">
        <f t="shared" si="1"/>
        <v>0</v>
      </c>
      <c r="F65" s="445">
        <f>'ZZZ-PG1.DBF'!V628</f>
        <v>0</v>
      </c>
      <c r="G65" s="445"/>
      <c r="H65" s="445"/>
      <c r="I65" s="445"/>
      <c r="J65" s="445"/>
      <c r="K65" s="445"/>
      <c r="L65" s="445">
        <f t="shared" si="0"/>
        <v>0</v>
      </c>
    </row>
    <row r="66" spans="1:12" ht="15.95" customHeight="1">
      <c r="A66" s="511" t="s">
        <v>598</v>
      </c>
      <c r="B66" s="445">
        <f>'ZZZ-PG1.DBF'!I629</f>
        <v>0</v>
      </c>
      <c r="C66" s="445">
        <f>'ZZZ-PG1.DBF'!J629</f>
        <v>0</v>
      </c>
      <c r="D66" s="445">
        <f>'ZZZ-PG1.DBF'!K629</f>
        <v>0</v>
      </c>
      <c r="E66" s="445">
        <f t="shared" si="1"/>
        <v>0</v>
      </c>
      <c r="F66" s="445">
        <f>'ZZZ-PG1.DBF'!V629</f>
        <v>0</v>
      </c>
      <c r="G66" s="445"/>
      <c r="H66" s="445"/>
      <c r="I66" s="445"/>
      <c r="J66" s="445"/>
      <c r="K66" s="445"/>
      <c r="L66" s="445">
        <f t="shared" si="0"/>
        <v>0</v>
      </c>
    </row>
    <row r="67" spans="1:12" ht="15.95" customHeight="1">
      <c r="A67" s="511" t="s">
        <v>599</v>
      </c>
      <c r="B67" s="445">
        <f>'ZZZ-PG1.DBF'!I630</f>
        <v>0</v>
      </c>
      <c r="C67" s="445">
        <f>'ZZZ-PG1.DBF'!J630</f>
        <v>0</v>
      </c>
      <c r="D67" s="445">
        <f>'ZZZ-PG1.DBF'!K630</f>
        <v>0</v>
      </c>
      <c r="E67" s="445">
        <f t="shared" si="1"/>
        <v>0</v>
      </c>
      <c r="F67" s="445">
        <f>'ZZZ-PG1.DBF'!V630</f>
        <v>0</v>
      </c>
      <c r="G67" s="445"/>
      <c r="H67" s="445"/>
      <c r="I67" s="445"/>
      <c r="J67" s="445"/>
      <c r="K67" s="445"/>
      <c r="L67" s="445">
        <f t="shared" si="0"/>
        <v>0</v>
      </c>
    </row>
    <row r="68" spans="1:12" ht="15.95" customHeight="1">
      <c r="A68" s="534" t="s">
        <v>280</v>
      </c>
      <c r="B68" s="446"/>
      <c r="C68" s="446"/>
      <c r="D68" s="446"/>
      <c r="E68" s="446"/>
      <c r="F68" s="446"/>
      <c r="G68" s="446"/>
      <c r="H68" s="446"/>
      <c r="I68" s="446"/>
      <c r="J68" s="446"/>
      <c r="K68" s="446"/>
      <c r="L68" s="446" t="s">
        <v>0</v>
      </c>
    </row>
    <row r="69" spans="1:12" ht="15.95" customHeight="1">
      <c r="A69" s="249" t="s">
        <v>281</v>
      </c>
      <c r="B69" s="445">
        <f>'ZZZ-PG1.DBF'!I633</f>
        <v>0</v>
      </c>
      <c r="C69" s="445">
        <f>'ZZZ-PG1.DBF'!J633</f>
        <v>0</v>
      </c>
      <c r="D69" s="445">
        <f>'ZZZ-PG1.DBF'!K633</f>
        <v>0</v>
      </c>
      <c r="E69" s="445">
        <f t="shared" si="1"/>
        <v>0</v>
      </c>
      <c r="F69" s="445">
        <f>'ZZZ-PG1.DBF'!V633</f>
        <v>0</v>
      </c>
      <c r="G69" s="445"/>
      <c r="H69" s="445"/>
      <c r="I69" s="445"/>
      <c r="J69" s="445"/>
      <c r="K69" s="445"/>
      <c r="L69" s="445">
        <f t="shared" si="0"/>
        <v>0</v>
      </c>
    </row>
    <row r="70" spans="1:12" ht="33.75" customHeight="1">
      <c r="A70" s="249" t="s">
        <v>282</v>
      </c>
      <c r="B70" s="445">
        <f>'ZZZ-PG1.DBF'!I634</f>
        <v>200000</v>
      </c>
      <c r="C70" s="445">
        <f>'ZZZ-PG1.DBF'!J634</f>
        <v>0</v>
      </c>
      <c r="D70" s="445">
        <f>'ZZZ-PG1.DBF'!K634</f>
        <v>0</v>
      </c>
      <c r="E70" s="445">
        <f t="shared" si="1"/>
        <v>200000</v>
      </c>
      <c r="F70" s="445">
        <f>'ZZZ-PG1.DBF'!V634</f>
        <v>0</v>
      </c>
      <c r="G70" s="445"/>
      <c r="H70" s="445"/>
      <c r="I70" s="445"/>
      <c r="J70" s="445"/>
      <c r="K70" s="445"/>
      <c r="L70" s="445">
        <f t="shared" si="0"/>
        <v>0</v>
      </c>
    </row>
    <row r="71" spans="1:12" ht="15.95" customHeight="1">
      <c r="A71" s="249" t="s">
        <v>283</v>
      </c>
      <c r="B71" s="445">
        <f>'ZZZ-PG1.DBF'!I635</f>
        <v>0</v>
      </c>
      <c r="C71" s="445">
        <f>'ZZZ-PG1.DBF'!J635</f>
        <v>0</v>
      </c>
      <c r="D71" s="445">
        <f>'ZZZ-PG1.DBF'!K635</f>
        <v>0</v>
      </c>
      <c r="E71" s="445">
        <f t="shared" si="1"/>
        <v>0</v>
      </c>
      <c r="F71" s="445">
        <f>'ZZZ-PG1.DBF'!V635</f>
        <v>0</v>
      </c>
      <c r="G71" s="445"/>
      <c r="H71" s="445"/>
      <c r="I71" s="445"/>
      <c r="J71" s="445"/>
      <c r="K71" s="445"/>
      <c r="L71" s="445">
        <f t="shared" si="0"/>
        <v>0</v>
      </c>
    </row>
    <row r="72" spans="1:12" ht="15.95" customHeight="1">
      <c r="A72" s="249" t="s">
        <v>284</v>
      </c>
      <c r="B72" s="445">
        <f>'ZZZ-PG1.DBF'!I636</f>
        <v>0</v>
      </c>
      <c r="C72" s="445">
        <f>'ZZZ-PG1.DBF'!J636</f>
        <v>0</v>
      </c>
      <c r="D72" s="445">
        <f>'ZZZ-PG1.DBF'!K636</f>
        <v>0</v>
      </c>
      <c r="E72" s="445">
        <f t="shared" si="1"/>
        <v>0</v>
      </c>
      <c r="F72" s="445">
        <f>'ZZZ-PG1.DBF'!V636</f>
        <v>0</v>
      </c>
      <c r="G72" s="445"/>
      <c r="H72" s="445"/>
      <c r="I72" s="445"/>
      <c r="J72" s="445"/>
      <c r="K72" s="445"/>
      <c r="L72" s="445">
        <f t="shared" si="0"/>
        <v>0</v>
      </c>
    </row>
    <row r="73" spans="1:12" ht="15.95" customHeight="1">
      <c r="A73" s="249" t="s">
        <v>285</v>
      </c>
      <c r="B73" s="445">
        <f>'ZZZ-PG1.DBF'!I637</f>
        <v>0</v>
      </c>
      <c r="C73" s="445">
        <f>'ZZZ-PG1.DBF'!J637</f>
        <v>0</v>
      </c>
      <c r="D73" s="445">
        <f>'ZZZ-PG1.DBF'!K637</f>
        <v>0</v>
      </c>
      <c r="E73" s="445">
        <f t="shared" si="1"/>
        <v>0</v>
      </c>
      <c r="F73" s="445">
        <f>'ZZZ-PG1.DBF'!V637</f>
        <v>0</v>
      </c>
      <c r="G73" s="445"/>
      <c r="H73" s="445"/>
      <c r="I73" s="445"/>
      <c r="J73" s="445"/>
      <c r="K73" s="445"/>
      <c r="L73" s="445">
        <f t="shared" si="0"/>
        <v>0</v>
      </c>
    </row>
    <row r="74" spans="1:12" ht="15.95" customHeight="1">
      <c r="A74" s="511" t="s">
        <v>600</v>
      </c>
      <c r="B74" s="445">
        <f>'ZZZ-PG1.DBF'!I638</f>
        <v>0</v>
      </c>
      <c r="C74" s="445">
        <f>'ZZZ-PG1.DBF'!J638</f>
        <v>0</v>
      </c>
      <c r="D74" s="445">
        <f>'ZZZ-PG1.DBF'!K638</f>
        <v>0</v>
      </c>
      <c r="E74" s="445">
        <f t="shared" si="1"/>
        <v>0</v>
      </c>
      <c r="F74" s="445">
        <f>'ZZZ-PG1.DBF'!V638</f>
        <v>0</v>
      </c>
      <c r="G74" s="445"/>
      <c r="H74" s="445"/>
      <c r="I74" s="445"/>
      <c r="J74" s="445"/>
      <c r="K74" s="445"/>
      <c r="L74" s="445">
        <f t="shared" si="0"/>
        <v>0</v>
      </c>
    </row>
    <row r="75" spans="1:12" ht="15.95" customHeight="1">
      <c r="A75" s="511" t="s">
        <v>601</v>
      </c>
      <c r="B75" s="445">
        <f>'ZZZ-PG1.DBF'!I639</f>
        <v>0</v>
      </c>
      <c r="C75" s="445">
        <f>'ZZZ-PG1.DBF'!J639</f>
        <v>0</v>
      </c>
      <c r="D75" s="445">
        <f>'ZZZ-PG1.DBF'!K639</f>
        <v>0</v>
      </c>
      <c r="E75" s="445">
        <f t="shared" si="1"/>
        <v>0</v>
      </c>
      <c r="F75" s="445">
        <f>'ZZZ-PG1.DBF'!V639</f>
        <v>0</v>
      </c>
      <c r="G75" s="445"/>
      <c r="H75" s="445"/>
      <c r="I75" s="445"/>
      <c r="J75" s="445"/>
      <c r="K75" s="445"/>
      <c r="L75" s="445">
        <f>F75+K75</f>
        <v>0</v>
      </c>
    </row>
    <row r="76" spans="1:12" ht="15.95" customHeight="1">
      <c r="A76" s="249" t="s">
        <v>423</v>
      </c>
      <c r="B76" s="445">
        <f>'ZZZ-PG1.DBF'!I640</f>
        <v>0</v>
      </c>
      <c r="C76" s="445">
        <f>'ZZZ-PG1.DBF'!J640</f>
        <v>0</v>
      </c>
      <c r="D76" s="445">
        <f>'ZZZ-PG1.DBF'!K640</f>
        <v>0</v>
      </c>
      <c r="E76" s="445">
        <f t="shared" ref="E76:E92" si="3">B76+C76+D76</f>
        <v>0</v>
      </c>
      <c r="F76" s="445">
        <f>'ZZZ-PG1.DBF'!V640</f>
        <v>0</v>
      </c>
      <c r="G76" s="445"/>
      <c r="H76" s="445"/>
      <c r="I76" s="445"/>
      <c r="J76" s="445"/>
      <c r="K76" s="445"/>
      <c r="L76" s="445">
        <f>F76+K76</f>
        <v>0</v>
      </c>
    </row>
    <row r="77" spans="1:12" ht="15.95" customHeight="1">
      <c r="A77" s="552" t="s">
        <v>602</v>
      </c>
      <c r="B77" s="445">
        <f>'ZZZ-PG1.DBF'!I641</f>
        <v>0</v>
      </c>
      <c r="C77" s="445">
        <f>'ZZZ-PG1.DBF'!J641</f>
        <v>0</v>
      </c>
      <c r="D77" s="445">
        <f>'ZZZ-PG1.DBF'!K641</f>
        <v>0</v>
      </c>
      <c r="E77" s="445">
        <f t="shared" si="3"/>
        <v>0</v>
      </c>
      <c r="F77" s="445">
        <f>'ZZZ-PG1.DBF'!V641</f>
        <v>0</v>
      </c>
      <c r="G77" s="445"/>
      <c r="H77" s="445"/>
      <c r="I77" s="445"/>
      <c r="J77" s="445"/>
      <c r="K77" s="445"/>
      <c r="L77" s="445">
        <f>F77+K77</f>
        <v>0</v>
      </c>
    </row>
    <row r="78" spans="1:12" ht="15.95" customHeight="1">
      <c r="A78" s="534" t="s">
        <v>144</v>
      </c>
      <c r="B78" s="446"/>
      <c r="C78" s="446"/>
      <c r="D78" s="446"/>
      <c r="E78" s="446"/>
      <c r="F78" s="446"/>
      <c r="G78" s="446"/>
      <c r="H78" s="446"/>
      <c r="I78" s="446"/>
      <c r="J78" s="446"/>
      <c r="K78" s="446"/>
      <c r="L78" s="446" t="s">
        <v>0</v>
      </c>
    </row>
    <row r="79" spans="1:12" ht="15.95" customHeight="1">
      <c r="A79" s="249" t="s">
        <v>286</v>
      </c>
      <c r="B79" s="445">
        <f>'ZZZ-PG1.DBF'!I644</f>
        <v>0</v>
      </c>
      <c r="C79" s="445">
        <f>'ZZZ-PG1.DBF'!J644</f>
        <v>0</v>
      </c>
      <c r="D79" s="445">
        <f>'ZZZ-PG1.DBF'!K644</f>
        <v>0</v>
      </c>
      <c r="E79" s="445">
        <f t="shared" si="3"/>
        <v>0</v>
      </c>
      <c r="F79" s="445">
        <f>'ZZZ-PG1.DBF'!V644</f>
        <v>0</v>
      </c>
      <c r="G79" s="445"/>
      <c r="H79" s="445"/>
      <c r="I79" s="445"/>
      <c r="J79" s="445"/>
      <c r="K79" s="445"/>
      <c r="L79" s="445">
        <f t="shared" ref="L79:L92" si="4">F79+K79</f>
        <v>0</v>
      </c>
    </row>
    <row r="80" spans="1:12" ht="15.95" customHeight="1">
      <c r="A80" s="249" t="s">
        <v>287</v>
      </c>
      <c r="B80" s="445">
        <f>'ZZZ-PG1.DBF'!I645</f>
        <v>0</v>
      </c>
      <c r="C80" s="445">
        <f>'ZZZ-PG1.DBF'!J645</f>
        <v>0</v>
      </c>
      <c r="D80" s="445">
        <f>'ZZZ-PG1.DBF'!K645</f>
        <v>0</v>
      </c>
      <c r="E80" s="445">
        <f t="shared" si="3"/>
        <v>0</v>
      </c>
      <c r="F80" s="445">
        <f>'ZZZ-PG1.DBF'!V645</f>
        <v>0</v>
      </c>
      <c r="G80" s="445"/>
      <c r="H80" s="445"/>
      <c r="I80" s="445"/>
      <c r="J80" s="445"/>
      <c r="K80" s="445"/>
      <c r="L80" s="445">
        <f t="shared" si="4"/>
        <v>0</v>
      </c>
    </row>
    <row r="81" spans="1:12" ht="15.95" customHeight="1">
      <c r="A81" s="534" t="s">
        <v>145</v>
      </c>
      <c r="B81" s="446"/>
      <c r="C81" s="446"/>
      <c r="D81" s="446"/>
      <c r="E81" s="446"/>
      <c r="F81" s="446"/>
      <c r="G81" s="446"/>
      <c r="H81" s="446"/>
      <c r="I81" s="446"/>
      <c r="J81" s="446"/>
      <c r="K81" s="446"/>
      <c r="L81" s="446" t="s">
        <v>0</v>
      </c>
    </row>
    <row r="82" spans="1:12" ht="15.95" customHeight="1">
      <c r="A82" s="249" t="s">
        <v>290</v>
      </c>
      <c r="B82" s="445">
        <f>'ZZZ-PG1.DBF'!I648</f>
        <v>0</v>
      </c>
      <c r="C82" s="445">
        <f>'ZZZ-PG1.DBF'!J648</f>
        <v>0</v>
      </c>
      <c r="D82" s="445">
        <f>'ZZZ-PG1.DBF'!K648</f>
        <v>0</v>
      </c>
      <c r="E82" s="445">
        <f t="shared" si="3"/>
        <v>0</v>
      </c>
      <c r="F82" s="445">
        <f>'ZZZ-PG1.DBF'!V648</f>
        <v>0</v>
      </c>
      <c r="G82" s="445"/>
      <c r="H82" s="445"/>
      <c r="I82" s="445"/>
      <c r="J82" s="445"/>
      <c r="K82" s="445"/>
      <c r="L82" s="445">
        <f t="shared" si="4"/>
        <v>0</v>
      </c>
    </row>
    <row r="83" spans="1:12" ht="15.95" customHeight="1">
      <c r="A83" s="534" t="s">
        <v>146</v>
      </c>
      <c r="B83" s="446"/>
      <c r="C83" s="446"/>
      <c r="D83" s="446"/>
      <c r="E83" s="446"/>
      <c r="F83" s="446"/>
      <c r="G83" s="446"/>
      <c r="H83" s="446"/>
      <c r="I83" s="446"/>
      <c r="J83" s="446"/>
      <c r="K83" s="446"/>
      <c r="L83" s="446" t="s">
        <v>0</v>
      </c>
    </row>
    <row r="84" spans="1:12" ht="15.95" customHeight="1">
      <c r="A84" s="249" t="s">
        <v>292</v>
      </c>
      <c r="B84" s="445">
        <f>'ZZZ-PG1.DBF'!I651</f>
        <v>0</v>
      </c>
      <c r="C84" s="445">
        <f>'ZZZ-PG1.DBF'!J651</f>
        <v>0</v>
      </c>
      <c r="D84" s="445">
        <f>'ZZZ-PG1.DBF'!K651</f>
        <v>0</v>
      </c>
      <c r="E84" s="445">
        <f t="shared" si="3"/>
        <v>0</v>
      </c>
      <c r="F84" s="445">
        <f>'ZZZ-PG1.DBF'!V651</f>
        <v>0</v>
      </c>
      <c r="G84" s="445"/>
      <c r="H84" s="445"/>
      <c r="I84" s="445"/>
      <c r="J84" s="445"/>
      <c r="K84" s="445"/>
      <c r="L84" s="445">
        <f t="shared" si="4"/>
        <v>0</v>
      </c>
    </row>
    <row r="85" spans="1:12" ht="15.95" customHeight="1">
      <c r="A85" s="534" t="s">
        <v>147</v>
      </c>
      <c r="B85" s="446"/>
      <c r="C85" s="446"/>
      <c r="D85" s="446"/>
      <c r="E85" s="446"/>
      <c r="F85" s="446"/>
      <c r="G85" s="446"/>
      <c r="H85" s="446"/>
      <c r="I85" s="446"/>
      <c r="J85" s="446"/>
      <c r="K85" s="446"/>
      <c r="L85" s="446" t="s">
        <v>0</v>
      </c>
    </row>
    <row r="86" spans="1:12" ht="15.95" customHeight="1">
      <c r="A86" s="511" t="s">
        <v>293</v>
      </c>
      <c r="B86" s="445">
        <f>'ZZZ-PG1.DBF'!I654</f>
        <v>0</v>
      </c>
      <c r="C86" s="445">
        <f>'ZZZ-PG1.DBF'!J654</f>
        <v>0</v>
      </c>
      <c r="D86" s="445">
        <f>'ZZZ-PG1.DBF'!K654</f>
        <v>0</v>
      </c>
      <c r="E86" s="445">
        <f t="shared" si="3"/>
        <v>0</v>
      </c>
      <c r="F86" s="445">
        <f>'ZZZ-PG1.DBF'!V654</f>
        <v>0</v>
      </c>
      <c r="G86" s="445"/>
      <c r="H86" s="445"/>
      <c r="I86" s="445"/>
      <c r="J86" s="445"/>
      <c r="K86" s="445"/>
      <c r="L86" s="445">
        <f t="shared" si="4"/>
        <v>0</v>
      </c>
    </row>
    <row r="87" spans="1:12" ht="15.95" customHeight="1">
      <c r="A87" s="511" t="s">
        <v>294</v>
      </c>
      <c r="B87" s="445">
        <f>'ZZZ-PG1.DBF'!I655</f>
        <v>0</v>
      </c>
      <c r="C87" s="445">
        <f>'ZZZ-PG1.DBF'!J655</f>
        <v>0</v>
      </c>
      <c r="D87" s="445">
        <f>'ZZZ-PG1.DBF'!K655</f>
        <v>0</v>
      </c>
      <c r="E87" s="445">
        <f t="shared" si="3"/>
        <v>0</v>
      </c>
      <c r="F87" s="445">
        <f>'ZZZ-PG1.DBF'!V655</f>
        <v>0</v>
      </c>
      <c r="G87" s="445"/>
      <c r="H87" s="445"/>
      <c r="I87" s="445"/>
      <c r="J87" s="445"/>
      <c r="K87" s="445"/>
      <c r="L87" s="445">
        <f t="shared" si="4"/>
        <v>0</v>
      </c>
    </row>
    <row r="88" spans="1:12" ht="15.95" customHeight="1">
      <c r="A88" s="511" t="s">
        <v>295</v>
      </c>
      <c r="B88" s="445">
        <f>'ZZZ-PG1.DBF'!I656</f>
        <v>0</v>
      </c>
      <c r="C88" s="445">
        <f>'ZZZ-PG1.DBF'!J656</f>
        <v>0</v>
      </c>
      <c r="D88" s="445">
        <f>'ZZZ-PG1.DBF'!K656</f>
        <v>0</v>
      </c>
      <c r="E88" s="445">
        <f t="shared" si="3"/>
        <v>0</v>
      </c>
      <c r="F88" s="445">
        <f>'ZZZ-PG1.DBF'!V656</f>
        <v>0</v>
      </c>
      <c r="G88" s="445"/>
      <c r="H88" s="445"/>
      <c r="I88" s="445"/>
      <c r="J88" s="445"/>
      <c r="K88" s="445"/>
      <c r="L88" s="445">
        <f t="shared" si="4"/>
        <v>0</v>
      </c>
    </row>
    <row r="89" spans="1:12" ht="15.95" customHeight="1">
      <c r="A89" s="511" t="s">
        <v>603</v>
      </c>
      <c r="B89" s="445">
        <f>'ZZZ-PG1.DBF'!I657</f>
        <v>0</v>
      </c>
      <c r="C89" s="445">
        <f>'ZZZ-PG1.DBF'!J657</f>
        <v>0</v>
      </c>
      <c r="D89" s="445">
        <f>'ZZZ-PG1.DBF'!K657</f>
        <v>0</v>
      </c>
      <c r="E89" s="445">
        <f t="shared" si="3"/>
        <v>0</v>
      </c>
      <c r="F89" s="445">
        <f>'ZZZ-PG1.DBF'!V657</f>
        <v>0</v>
      </c>
      <c r="G89" s="445"/>
      <c r="H89" s="445"/>
      <c r="I89" s="445"/>
      <c r="J89" s="445"/>
      <c r="K89" s="445"/>
      <c r="L89" s="445">
        <f t="shared" si="4"/>
        <v>0</v>
      </c>
    </row>
    <row r="90" spans="1:12" ht="15.95" customHeight="1" thickBot="1">
      <c r="A90" s="583" t="s">
        <v>461</v>
      </c>
      <c r="B90" s="447">
        <f>'ZZZ-PG1.DBF'!I659</f>
        <v>1000000</v>
      </c>
      <c r="C90" s="447">
        <f>'ZZZ-PG1.DBF'!J659</f>
        <v>0</v>
      </c>
      <c r="D90" s="447">
        <f>'ZZZ-PG1.DBF'!K659</f>
        <v>0</v>
      </c>
      <c r="E90" s="447">
        <f t="shared" si="3"/>
        <v>1000000</v>
      </c>
      <c r="F90" s="447">
        <f>'ZZZ-PG1.DBF'!V659</f>
        <v>208983</v>
      </c>
      <c r="G90" s="447"/>
      <c r="H90" s="447"/>
      <c r="I90" s="447"/>
      <c r="J90" s="447"/>
      <c r="K90" s="447"/>
      <c r="L90" s="447">
        <f t="shared" si="4"/>
        <v>208983</v>
      </c>
    </row>
    <row r="91" spans="1:12" ht="13.5" customHeight="1" thickTop="1">
      <c r="A91" s="249"/>
      <c r="B91" s="446"/>
      <c r="C91" s="446"/>
      <c r="D91" s="446"/>
      <c r="E91" s="446"/>
      <c r="F91" s="446"/>
      <c r="G91" s="446"/>
      <c r="H91" s="446"/>
      <c r="I91" s="446"/>
      <c r="J91" s="446"/>
      <c r="K91" s="446"/>
      <c r="L91" s="499" t="s">
        <v>0</v>
      </c>
    </row>
    <row r="92" spans="1:12" ht="15.95" customHeight="1">
      <c r="A92" s="565" t="s">
        <v>369</v>
      </c>
      <c r="B92" s="448">
        <f>'ZZZ-PG1.DBF'!I661</f>
        <v>10021000</v>
      </c>
      <c r="C92" s="448">
        <f>'ZZZ-PG1.DBF'!J661</f>
        <v>-130060</v>
      </c>
      <c r="D92" s="448">
        <f>'ZZZ-PG1.DBF'!K661</f>
        <v>0</v>
      </c>
      <c r="E92" s="448">
        <f t="shared" si="3"/>
        <v>9890940</v>
      </c>
      <c r="F92" s="448">
        <f>'ZZZ-PG1.DBF'!V661</f>
        <v>8538080</v>
      </c>
      <c r="G92" s="448"/>
      <c r="H92" s="448"/>
      <c r="I92" s="448"/>
      <c r="J92" s="448"/>
      <c r="K92" s="448"/>
      <c r="L92" s="448">
        <f t="shared" si="4"/>
        <v>8538080</v>
      </c>
    </row>
    <row r="93" spans="1:12" ht="15.95" customHeight="1">
      <c r="A93" s="584"/>
      <c r="B93" s="510"/>
      <c r="C93" s="510"/>
      <c r="D93" s="510"/>
      <c r="E93" s="510"/>
      <c r="F93" s="510"/>
      <c r="G93" s="510"/>
      <c r="H93" s="510"/>
      <c r="I93" s="510"/>
      <c r="J93" s="510"/>
      <c r="K93" s="510"/>
      <c r="L93" s="510"/>
    </row>
    <row r="94" spans="1:12">
      <c r="A94" s="423"/>
      <c r="B94" s="423"/>
      <c r="C94" s="423"/>
      <c r="D94" s="423"/>
      <c r="E94" s="423"/>
      <c r="F94" s="423"/>
      <c r="G94" s="423"/>
      <c r="H94" s="423"/>
      <c r="I94" s="423"/>
      <c r="J94" s="423"/>
      <c r="K94" s="423"/>
      <c r="L94" s="423"/>
    </row>
    <row r="95" spans="1:12">
      <c r="A95" s="423"/>
      <c r="B95" s="423"/>
      <c r="C95" s="423"/>
      <c r="D95" s="423"/>
      <c r="E95" s="423"/>
      <c r="F95" s="423"/>
      <c r="G95" s="423"/>
      <c r="H95" s="585" t="s">
        <v>366</v>
      </c>
      <c r="I95" s="423"/>
      <c r="J95" s="423"/>
      <c r="K95" s="423"/>
      <c r="L95" s="500" t="s">
        <v>0</v>
      </c>
    </row>
    <row r="96" spans="1:12" ht="15.75">
      <c r="A96" s="423"/>
      <c r="B96" s="423"/>
      <c r="C96" s="423"/>
      <c r="D96" s="423"/>
      <c r="E96" s="423"/>
      <c r="F96" s="423"/>
      <c r="G96" s="423"/>
      <c r="H96" s="293" t="s">
        <v>234</v>
      </c>
      <c r="I96" s="423"/>
      <c r="J96" s="423"/>
      <c r="K96" s="423"/>
      <c r="L96" s="423"/>
    </row>
    <row r="97" spans="1:12" ht="15.75">
      <c r="A97" s="423"/>
      <c r="B97" s="423"/>
      <c r="C97" s="423"/>
      <c r="D97" s="423"/>
      <c r="E97" s="423"/>
      <c r="F97" s="423"/>
      <c r="G97" s="423"/>
      <c r="H97" s="569" t="s">
        <v>241</v>
      </c>
      <c r="I97" s="423"/>
      <c r="J97" s="423"/>
      <c r="K97" s="423"/>
      <c r="L97" s="423"/>
    </row>
    <row r="98" spans="1:12" ht="15.75">
      <c r="A98" s="423"/>
      <c r="B98" s="423"/>
      <c r="C98" s="423"/>
      <c r="D98" s="423"/>
      <c r="E98" s="423"/>
      <c r="F98" s="423"/>
      <c r="G98" s="423"/>
      <c r="H98" s="295" t="s">
        <v>14</v>
      </c>
      <c r="I98" s="423"/>
      <c r="J98" s="423"/>
      <c r="K98" s="423"/>
      <c r="L98" s="423"/>
    </row>
  </sheetData>
  <mergeCells count="9">
    <mergeCell ref="A2:L2"/>
    <mergeCell ref="A5:A7"/>
    <mergeCell ref="B5:F5"/>
    <mergeCell ref="G5:K5"/>
    <mergeCell ref="L5:L7"/>
    <mergeCell ref="B6:E6"/>
    <mergeCell ref="F6:F7"/>
    <mergeCell ref="G6:J6"/>
    <mergeCell ref="K6:K7"/>
  </mergeCells>
  <printOptions horizontalCentered="1"/>
  <pageMargins left="0.25" right="0.25" top="0.25" bottom="0.25" header="0.31496062992126" footer="0.31496062992126"/>
  <pageSetup paperSize="9" scale="60" firstPageNumber="22" orientation="landscape" useFirstPageNumber="1" r:id="rId1"/>
  <headerFooter differentOddEven="1" differentFirst="1">
    <oddFooter>&amp;C&amp;P</oddFooter>
  </headerFooter>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00000"/>
  </sheetPr>
  <dimension ref="A1:O168"/>
  <sheetViews>
    <sheetView topLeftCell="J1" workbookViewId="0">
      <selection activeCell="O8" sqref="O8:O57"/>
    </sheetView>
  </sheetViews>
  <sheetFormatPr defaultRowHeight="15"/>
  <cols>
    <col min="1" max="1" width="49.140625" style="285" customWidth="1"/>
    <col min="2" max="2" width="6.85546875" style="285" customWidth="1"/>
    <col min="3" max="3" width="10" style="570" customWidth="1"/>
    <col min="4" max="4" width="11.28515625" style="285" customWidth="1"/>
    <col min="5" max="5" width="12.28515625" style="285" customWidth="1"/>
    <col min="6" max="6" width="8.85546875" style="285" customWidth="1"/>
    <col min="7" max="7" width="14.5703125" style="285" customWidth="1"/>
    <col min="8" max="8" width="9.85546875" style="285" customWidth="1"/>
    <col min="9" max="9" width="12" style="285" customWidth="1"/>
    <col min="10" max="10" width="11.7109375" style="285" customWidth="1"/>
    <col min="11" max="11" width="11" style="285" customWidth="1"/>
    <col min="12" max="12" width="14.5703125" style="285" customWidth="1"/>
    <col min="13" max="13" width="33.85546875" style="921" customWidth="1"/>
    <col min="14" max="14" width="4.5703125" style="281" customWidth="1"/>
    <col min="15" max="15" width="95.85546875" style="281" customWidth="1"/>
    <col min="16" max="16384" width="9.140625" style="281"/>
  </cols>
  <sheetData>
    <row r="1" spans="1:15" s="524" customFormat="1" ht="17.25" customHeight="1">
      <c r="A1" s="231"/>
      <c r="B1" s="231"/>
      <c r="C1" s="457"/>
      <c r="D1" s="231"/>
      <c r="E1" s="231"/>
      <c r="F1" s="231"/>
      <c r="G1" s="231"/>
      <c r="H1" s="231"/>
      <c r="I1" s="231"/>
      <c r="J1" s="231"/>
      <c r="K1" s="231"/>
      <c r="M1" s="920" t="s">
        <v>606</v>
      </c>
      <c r="O1" s="281"/>
    </row>
    <row r="2" spans="1:15" ht="21" customHeight="1">
      <c r="A2" s="1222" t="s">
        <v>823</v>
      </c>
      <c r="B2" s="1222"/>
      <c r="C2" s="1222"/>
      <c r="D2" s="1222"/>
      <c r="E2" s="1222"/>
      <c r="F2" s="1222"/>
      <c r="G2" s="1222"/>
      <c r="H2" s="1222"/>
      <c r="I2" s="1222"/>
      <c r="J2" s="1222"/>
      <c r="K2" s="1222"/>
      <c r="L2" s="1222"/>
      <c r="M2" s="1222"/>
    </row>
    <row r="3" spans="1:15" ht="12" customHeight="1">
      <c r="A3" s="502"/>
      <c r="B3" s="502"/>
      <c r="C3" s="458"/>
      <c r="D3" s="502"/>
      <c r="E3" s="502"/>
      <c r="F3" s="502"/>
      <c r="G3" s="502"/>
      <c r="H3" s="502"/>
      <c r="I3" s="502"/>
      <c r="J3" s="502"/>
      <c r="K3" s="502"/>
      <c r="L3" s="502"/>
    </row>
    <row r="4" spans="1:15" ht="15" customHeight="1">
      <c r="A4" s="520" t="str">
        <f>"වියදම් ශීර්ෂ අංකය :  "&amp;'ZZZ-PG1.DBF'!A18</f>
        <v>වියදම් ශීර්ෂ අංකය :  603</v>
      </c>
      <c r="B4" s="502"/>
      <c r="C4" s="459"/>
      <c r="E4" s="521" t="str">
        <f>'E2'!F3</f>
        <v>පළාත් අමාත්‍යංශයේ/දෙපාර්තමේන්තුවේ නම : පළාත් සමුපකාර සේවක කොමිෂන් සභාව, උතුරු මැද පළාත.</v>
      </c>
      <c r="F4" s="278"/>
      <c r="G4" s="502"/>
      <c r="H4" s="502"/>
      <c r="I4" s="502"/>
      <c r="J4" s="502"/>
      <c r="K4" s="502"/>
      <c r="L4" s="522"/>
      <c r="M4" s="922"/>
      <c r="N4" s="523"/>
    </row>
    <row r="5" spans="1:15" ht="15" customHeight="1">
      <c r="A5" s="520" t="str">
        <f>"වැඩසටහන් අංකය හා නාමය : "&amp;'ZZZ-PG1.DBF'!B18</f>
        <v>වැඩසටහන් අංකය හා නාමය : 03</v>
      </c>
      <c r="B5" s="520"/>
      <c r="C5" s="459"/>
      <c r="D5" s="520"/>
      <c r="E5" s="278"/>
      <c r="F5" s="278"/>
      <c r="G5" s="502"/>
      <c r="H5" s="502"/>
      <c r="I5" s="502"/>
      <c r="J5" s="502"/>
      <c r="K5" s="502"/>
      <c r="L5" s="522"/>
      <c r="M5" s="922"/>
      <c r="N5" s="523"/>
    </row>
    <row r="6" spans="1:15" ht="15" customHeight="1">
      <c r="A6" s="520" t="str">
        <f>"ව්‍යාපෘති අංකය හා නාමය : "&amp;'ZZZ-PG1.DBF'!C18</f>
        <v>ව්‍යාපෘති අංකය හා නාමය : 02</v>
      </c>
      <c r="B6" s="520"/>
      <c r="C6" s="459"/>
      <c r="D6" s="520"/>
      <c r="E6" s="278"/>
      <c r="F6" s="278"/>
      <c r="G6" s="502"/>
      <c r="H6" s="502"/>
      <c r="I6" s="502"/>
      <c r="J6" s="502"/>
      <c r="K6" s="502"/>
      <c r="L6" s="522"/>
      <c r="M6" s="922"/>
      <c r="N6" s="523"/>
    </row>
    <row r="7" spans="1:15" ht="15" customHeight="1">
      <c r="A7" s="502"/>
      <c r="B7" s="502"/>
      <c r="C7" s="458"/>
      <c r="D7" s="502"/>
      <c r="E7" s="502"/>
      <c r="F7" s="502"/>
      <c r="G7" s="502"/>
      <c r="H7" s="502"/>
      <c r="I7" s="502"/>
      <c r="J7" s="502"/>
      <c r="K7" s="502"/>
      <c r="L7" s="232" t="s">
        <v>9</v>
      </c>
      <c r="M7" s="922"/>
      <c r="N7" s="523"/>
    </row>
    <row r="8" spans="1:15" s="527" customFormat="1" ht="20.25" customHeight="1">
      <c r="A8" s="1226" t="s">
        <v>190</v>
      </c>
      <c r="B8" s="851"/>
      <c r="C8" s="1223" t="s">
        <v>243</v>
      </c>
      <c r="D8" s="1224"/>
      <c r="E8" s="1224"/>
      <c r="F8" s="1224"/>
      <c r="G8" s="1225"/>
      <c r="H8" s="1226" t="s">
        <v>244</v>
      </c>
      <c r="I8" s="1226"/>
      <c r="J8" s="1226"/>
      <c r="K8" s="1223" t="s">
        <v>297</v>
      </c>
      <c r="L8" s="1224"/>
      <c r="M8" s="1225"/>
      <c r="N8" s="526"/>
    </row>
    <row r="9" spans="1:15" ht="75">
      <c r="A9" s="1227"/>
      <c r="B9" s="852" t="s">
        <v>125</v>
      </c>
      <c r="C9" s="1229" t="s">
        <v>433</v>
      </c>
      <c r="D9" s="850" t="s">
        <v>436</v>
      </c>
      <c r="E9" s="850" t="s">
        <v>437</v>
      </c>
      <c r="F9" s="850" t="s">
        <v>693</v>
      </c>
      <c r="G9" s="850" t="s">
        <v>435</v>
      </c>
      <c r="H9" s="850" t="s">
        <v>379</v>
      </c>
      <c r="I9" s="850" t="s">
        <v>466</v>
      </c>
      <c r="J9" s="850" t="s">
        <v>8</v>
      </c>
      <c r="K9" s="850" t="s">
        <v>298</v>
      </c>
      <c r="L9" s="850" t="s">
        <v>299</v>
      </c>
      <c r="M9" s="915" t="s">
        <v>1565</v>
      </c>
      <c r="N9" s="529"/>
      <c r="O9" s="530"/>
    </row>
    <row r="10" spans="1:15" ht="28.5" customHeight="1">
      <c r="A10" s="1228"/>
      <c r="B10" s="853"/>
      <c r="C10" s="1229"/>
      <c r="D10" s="531" t="s">
        <v>2</v>
      </c>
      <c r="E10" s="531" t="s">
        <v>3</v>
      </c>
      <c r="F10" s="532" t="s">
        <v>92</v>
      </c>
      <c r="G10" s="532" t="s">
        <v>93</v>
      </c>
      <c r="H10" s="531" t="s">
        <v>6</v>
      </c>
      <c r="I10" s="531" t="s">
        <v>7</v>
      </c>
      <c r="J10" s="532" t="s">
        <v>376</v>
      </c>
      <c r="K10" s="531" t="s">
        <v>377</v>
      </c>
      <c r="L10" s="532" t="s">
        <v>378</v>
      </c>
      <c r="M10" s="923"/>
      <c r="N10" s="529"/>
      <c r="O10" s="533"/>
    </row>
    <row r="11" spans="1:15" ht="18.75">
      <c r="A11" s="534" t="s">
        <v>137</v>
      </c>
      <c r="B11" s="534"/>
      <c r="C11" s="535"/>
      <c r="D11" s="249"/>
      <c r="E11" s="249"/>
      <c r="F11" s="536"/>
      <c r="G11" s="249"/>
      <c r="H11" s="249"/>
      <c r="I11" s="249"/>
      <c r="J11" s="249"/>
      <c r="K11" s="249"/>
      <c r="L11" s="249"/>
      <c r="M11" s="924"/>
      <c r="N11" s="529"/>
      <c r="O11" s="533"/>
    </row>
    <row r="12" spans="1:15" ht="14.25" customHeight="1">
      <c r="A12" s="534"/>
      <c r="B12" s="534"/>
      <c r="C12" s="535"/>
      <c r="D12" s="249"/>
      <c r="E12" s="249"/>
      <c r="F12" s="536"/>
      <c r="G12" s="249"/>
      <c r="H12" s="249"/>
      <c r="I12" s="249"/>
      <c r="J12" s="249"/>
      <c r="K12" s="249"/>
      <c r="L12" s="249"/>
      <c r="M12" s="925"/>
      <c r="N12" s="529"/>
      <c r="O12" s="537"/>
    </row>
    <row r="13" spans="1:15" ht="31.5" customHeight="1">
      <c r="A13" s="538" t="s">
        <v>805</v>
      </c>
      <c r="B13" s="545" t="s">
        <v>711</v>
      </c>
      <c r="C13" s="535"/>
      <c r="D13" s="249"/>
      <c r="E13" s="249"/>
      <c r="F13" s="249"/>
      <c r="G13" s="249"/>
      <c r="H13" s="249"/>
      <c r="I13" s="249"/>
      <c r="J13" s="249"/>
      <c r="K13" s="249"/>
      <c r="L13" s="249"/>
      <c r="M13" s="925"/>
      <c r="N13" s="529"/>
    </row>
    <row r="14" spans="1:15" ht="15" customHeight="1">
      <c r="A14" s="538"/>
      <c r="B14" s="539"/>
      <c r="C14" s="535"/>
      <c r="D14" s="249"/>
      <c r="E14" s="249"/>
      <c r="F14" s="249"/>
      <c r="G14" s="249"/>
      <c r="H14" s="249"/>
      <c r="I14" s="249"/>
      <c r="J14" s="249"/>
      <c r="K14" s="249"/>
      <c r="L14" s="249"/>
      <c r="M14" s="925"/>
      <c r="N14" s="529"/>
    </row>
    <row r="15" spans="1:15" s="813" customFormat="1" ht="17.25" customHeight="1">
      <c r="A15" s="548" t="s">
        <v>17</v>
      </c>
      <c r="B15" s="810"/>
      <c r="C15" s="817"/>
      <c r="D15" s="544"/>
      <c r="E15" s="544"/>
      <c r="F15" s="544"/>
      <c r="G15" s="544"/>
      <c r="H15" s="544"/>
      <c r="I15" s="544"/>
      <c r="J15" s="544"/>
      <c r="K15" s="544"/>
      <c r="L15" s="544"/>
      <c r="M15" s="926"/>
      <c r="N15" s="812"/>
    </row>
    <row r="16" spans="1:15" ht="15.95" customHeight="1">
      <c r="A16" s="249" t="s">
        <v>245</v>
      </c>
      <c r="B16" s="539"/>
      <c r="C16" s="512" t="str">
        <f>'ZZZ-PG1.DBF'!H18</f>
        <v>22</v>
      </c>
      <c r="D16" s="512">
        <f>'ZZZ-PG1.DBF'!I18</f>
        <v>3300000</v>
      </c>
      <c r="E16" s="512">
        <f>'ZZZ-PG1.DBF'!J18</f>
        <v>79200</v>
      </c>
      <c r="F16" s="512">
        <f>'ZZZ-PG1.DBF'!K18</f>
        <v>0</v>
      </c>
      <c r="G16" s="512">
        <f>'ZZZ-PG1.DBF'!L18</f>
        <v>3379200</v>
      </c>
      <c r="H16" s="512">
        <f>'ZZZ-PG1.DBF'!M18</f>
        <v>3379199</v>
      </c>
      <c r="I16" s="512">
        <f>'ZZZ-PG1.DBF'!N18</f>
        <v>0</v>
      </c>
      <c r="J16" s="512">
        <f>'ZZZ-PG1.DBF'!O18</f>
        <v>3379199</v>
      </c>
      <c r="K16" s="512">
        <f>'ZZZ-PG1.DBF'!P18</f>
        <v>1</v>
      </c>
      <c r="L16" s="512">
        <f>'ZZZ-PG1.DBF'!Q18</f>
        <v>0</v>
      </c>
      <c r="M16" s="795">
        <f>'ZZZ-PG1.DBF'!R18</f>
        <v>0</v>
      </c>
      <c r="N16" s="529"/>
      <c r="O16" s="530"/>
    </row>
    <row r="17" spans="1:15" s="802" customFormat="1" ht="31.5" customHeight="1">
      <c r="A17" s="796" t="s">
        <v>246</v>
      </c>
      <c r="B17" s="797"/>
      <c r="C17" s="798" t="str">
        <f>'ZZZ-PG1.DBF'!H19</f>
        <v>22</v>
      </c>
      <c r="D17" s="798">
        <f>'ZZZ-PG1.DBF'!I19</f>
        <v>930000</v>
      </c>
      <c r="E17" s="798">
        <f>'ZZZ-PG1.DBF'!J19</f>
        <v>-85800</v>
      </c>
      <c r="F17" s="798">
        <f>'ZZZ-PG1.DBF'!K19</f>
        <v>-13000</v>
      </c>
      <c r="G17" s="798">
        <f>'ZZZ-PG1.DBF'!L19</f>
        <v>831200</v>
      </c>
      <c r="H17" s="798">
        <f>'ZZZ-PG1.DBF'!M19</f>
        <v>669675</v>
      </c>
      <c r="I17" s="798">
        <f>'ZZZ-PG1.DBF'!N19</f>
        <v>0</v>
      </c>
      <c r="J17" s="798">
        <f>'ZZZ-PG1.DBF'!O19</f>
        <v>669675</v>
      </c>
      <c r="K17" s="798">
        <f>'ZZZ-PG1.DBF'!P19</f>
        <v>161525</v>
      </c>
      <c r="L17" s="798">
        <f>'ZZZ-PG1.DBF'!Q19</f>
        <v>19.43</v>
      </c>
      <c r="M17" s="799" t="s">
        <v>1548</v>
      </c>
      <c r="N17" s="800"/>
      <c r="O17" s="801"/>
    </row>
    <row r="18" spans="1:15" ht="15.95" customHeight="1">
      <c r="A18" s="249" t="s">
        <v>247</v>
      </c>
      <c r="B18" s="539"/>
      <c r="C18" s="512" t="str">
        <f>'ZZZ-PG1.DBF'!H20</f>
        <v>22</v>
      </c>
      <c r="D18" s="512">
        <f>'ZZZ-PG1.DBF'!I20</f>
        <v>1800000</v>
      </c>
      <c r="E18" s="512">
        <f>'ZZZ-PG1.DBF'!J20</f>
        <v>131000</v>
      </c>
      <c r="F18" s="512">
        <f>'ZZZ-PG1.DBF'!K20</f>
        <v>0</v>
      </c>
      <c r="G18" s="512">
        <f>'ZZZ-PG1.DBF'!L20</f>
        <v>1931000</v>
      </c>
      <c r="H18" s="512">
        <f>'ZZZ-PG1.DBF'!M20</f>
        <v>1915489</v>
      </c>
      <c r="I18" s="512">
        <f>'ZZZ-PG1.DBF'!N20</f>
        <v>0</v>
      </c>
      <c r="J18" s="512">
        <f>'ZZZ-PG1.DBF'!O20</f>
        <v>1915489</v>
      </c>
      <c r="K18" s="512">
        <f>'ZZZ-PG1.DBF'!P20</f>
        <v>15511</v>
      </c>
      <c r="L18" s="512">
        <f>'ZZZ-PG1.DBF'!Q20</f>
        <v>0.8</v>
      </c>
      <c r="M18" s="795">
        <f>'ZZZ-PG1.DBF'!R20</f>
        <v>0</v>
      </c>
      <c r="N18" s="529"/>
    </row>
    <row r="19" spans="1:15" ht="17.25" customHeight="1">
      <c r="A19" s="542" t="s">
        <v>467</v>
      </c>
      <c r="B19" s="543"/>
      <c r="C19" s="512" t="s">
        <v>0</v>
      </c>
      <c r="D19" s="513">
        <f>'ZZZ-PG1.DBF'!I21</f>
        <v>6030000</v>
      </c>
      <c r="E19" s="513">
        <f>'ZZZ-PG1.DBF'!J21</f>
        <v>124400</v>
      </c>
      <c r="F19" s="513">
        <f>'ZZZ-PG1.DBF'!K21</f>
        <v>-13000</v>
      </c>
      <c r="G19" s="513">
        <f>'ZZZ-PG1.DBF'!L21</f>
        <v>6141400</v>
      </c>
      <c r="H19" s="513">
        <f>'ZZZ-PG1.DBF'!M21</f>
        <v>5964363</v>
      </c>
      <c r="I19" s="513">
        <f>'ZZZ-PG1.DBF'!N21</f>
        <v>0</v>
      </c>
      <c r="J19" s="513">
        <f>'ZZZ-PG1.DBF'!O21</f>
        <v>5964363</v>
      </c>
      <c r="K19" s="513">
        <f>'ZZZ-PG1.DBF'!P21</f>
        <v>177037</v>
      </c>
      <c r="L19" s="513">
        <f>'ZZZ-PG1.DBF'!Q21</f>
        <v>2.88</v>
      </c>
      <c r="M19" s="927">
        <f>'ZZZ-PG1.DBF'!R21</f>
        <v>0</v>
      </c>
      <c r="N19" s="529"/>
    </row>
    <row r="20" spans="1:15" ht="17.25" customHeight="1">
      <c r="A20" s="542"/>
      <c r="B20" s="543"/>
      <c r="C20" s="512"/>
      <c r="D20" s="513"/>
      <c r="E20" s="513"/>
      <c r="F20" s="513"/>
      <c r="G20" s="513"/>
      <c r="H20" s="513"/>
      <c r="I20" s="513"/>
      <c r="J20" s="513"/>
      <c r="K20" s="513"/>
      <c r="L20" s="513"/>
      <c r="M20" s="927"/>
      <c r="N20" s="529"/>
    </row>
    <row r="21" spans="1:15" ht="33.75" customHeight="1">
      <c r="A21" s="538" t="s">
        <v>806</v>
      </c>
      <c r="B21" s="545" t="s">
        <v>712</v>
      </c>
      <c r="C21" s="512" t="s">
        <v>0</v>
      </c>
      <c r="D21" s="512" t="s">
        <v>0</v>
      </c>
      <c r="E21" s="512" t="s">
        <v>0</v>
      </c>
      <c r="F21" s="512" t="s">
        <v>0</v>
      </c>
      <c r="G21" s="512" t="s">
        <v>0</v>
      </c>
      <c r="H21" s="512" t="s">
        <v>0</v>
      </c>
      <c r="I21" s="512" t="s">
        <v>0</v>
      </c>
      <c r="J21" s="512" t="s">
        <v>0</v>
      </c>
      <c r="K21" s="512" t="s">
        <v>0</v>
      </c>
      <c r="L21" s="512" t="s">
        <v>0</v>
      </c>
      <c r="M21" s="795" t="s">
        <v>0</v>
      </c>
      <c r="N21" s="529"/>
    </row>
    <row r="22" spans="1:15" ht="19.5" customHeight="1">
      <c r="A22" s="538"/>
      <c r="B22" s="545"/>
      <c r="C22" s="512"/>
      <c r="D22" s="512"/>
      <c r="E22" s="512"/>
      <c r="F22" s="512"/>
      <c r="G22" s="512"/>
      <c r="H22" s="512"/>
      <c r="I22" s="512"/>
      <c r="J22" s="512"/>
      <c r="K22" s="512"/>
      <c r="L22" s="512"/>
      <c r="M22" s="795"/>
      <c r="N22" s="529"/>
    </row>
    <row r="23" spans="1:15" s="813" customFormat="1" ht="18.75" customHeight="1">
      <c r="A23" s="548" t="s">
        <v>192</v>
      </c>
      <c r="B23" s="810"/>
      <c r="C23" s="811" t="s">
        <v>0</v>
      </c>
      <c r="D23" s="811" t="s">
        <v>0</v>
      </c>
      <c r="E23" s="811" t="s">
        <v>0</v>
      </c>
      <c r="F23" s="811" t="s">
        <v>0</v>
      </c>
      <c r="G23" s="811" t="s">
        <v>0</v>
      </c>
      <c r="H23" s="811" t="s">
        <v>0</v>
      </c>
      <c r="I23" s="811" t="s">
        <v>0</v>
      </c>
      <c r="J23" s="811" t="s">
        <v>0</v>
      </c>
      <c r="K23" s="811" t="s">
        <v>0</v>
      </c>
      <c r="L23" s="811" t="s">
        <v>0</v>
      </c>
      <c r="M23" s="919" t="s">
        <v>0</v>
      </c>
      <c r="N23" s="812"/>
    </row>
    <row r="24" spans="1:15" s="802" customFormat="1" ht="27.75" customHeight="1">
      <c r="A24" s="796" t="s">
        <v>248</v>
      </c>
      <c r="B24" s="797"/>
      <c r="C24" s="798" t="str">
        <f>'ZZZ-PG1.DBF'!H24</f>
        <v>22</v>
      </c>
      <c r="D24" s="798">
        <f>'ZZZ-PG1.DBF'!I24</f>
        <v>220000</v>
      </c>
      <c r="E24" s="798">
        <f>'ZZZ-PG1.DBF'!J24</f>
        <v>-13200</v>
      </c>
      <c r="F24" s="798">
        <f>'ZZZ-PG1.DBF'!K24</f>
        <v>0</v>
      </c>
      <c r="G24" s="798">
        <f>'ZZZ-PG1.DBF'!L24</f>
        <v>206800</v>
      </c>
      <c r="H24" s="798">
        <f>'ZZZ-PG1.DBF'!M24</f>
        <v>181200</v>
      </c>
      <c r="I24" s="798">
        <f>'ZZZ-PG1.DBF'!N24</f>
        <v>0</v>
      </c>
      <c r="J24" s="798">
        <f>'ZZZ-PG1.DBF'!O24</f>
        <v>181200</v>
      </c>
      <c r="K24" s="798">
        <f>'ZZZ-PG1.DBF'!P24</f>
        <v>25600</v>
      </c>
      <c r="L24" s="798">
        <f>'ZZZ-PG1.DBF'!Q24</f>
        <v>12.38</v>
      </c>
      <c r="M24" s="799" t="s">
        <v>1549</v>
      </c>
      <c r="N24" s="800"/>
    </row>
    <row r="25" spans="1:15" ht="15.95" customHeight="1">
      <c r="A25" s="544" t="s">
        <v>249</v>
      </c>
      <c r="B25" s="546"/>
      <c r="C25" s="512">
        <f>'ZZZ-PG1.DBF'!H25</f>
        <v>0</v>
      </c>
      <c r="D25" s="512">
        <f>'ZZZ-PG1.DBF'!I25</f>
        <v>0</v>
      </c>
      <c r="E25" s="512">
        <f>'ZZZ-PG1.DBF'!J25</f>
        <v>0</v>
      </c>
      <c r="F25" s="512">
        <f>'ZZZ-PG1.DBF'!K25</f>
        <v>0</v>
      </c>
      <c r="G25" s="512">
        <f>'ZZZ-PG1.DBF'!L25</f>
        <v>0</v>
      </c>
      <c r="H25" s="512">
        <f>'ZZZ-PG1.DBF'!M25</f>
        <v>0</v>
      </c>
      <c r="I25" s="512">
        <f>'ZZZ-PG1.DBF'!N25</f>
        <v>0</v>
      </c>
      <c r="J25" s="512">
        <f>'ZZZ-PG1.DBF'!O25</f>
        <v>0</v>
      </c>
      <c r="K25" s="512">
        <f>'ZZZ-PG1.DBF'!P25</f>
        <v>0</v>
      </c>
      <c r="L25" s="512">
        <f>'ZZZ-PG1.DBF'!Q25</f>
        <v>0</v>
      </c>
      <c r="M25" s="795">
        <f>'ZZZ-PG1.DBF'!R25</f>
        <v>0</v>
      </c>
      <c r="N25" s="529"/>
    </row>
    <row r="26" spans="1:15" s="813" customFormat="1" ht="19.5" customHeight="1">
      <c r="A26" s="547" t="s">
        <v>303</v>
      </c>
      <c r="B26" s="546"/>
      <c r="C26" s="811" t="s">
        <v>0</v>
      </c>
      <c r="D26" s="814">
        <f>'ZZZ-PG1.DBF'!I26</f>
        <v>220000</v>
      </c>
      <c r="E26" s="814">
        <f>'ZZZ-PG1.DBF'!J26</f>
        <v>-13200</v>
      </c>
      <c r="F26" s="814">
        <f>'ZZZ-PG1.DBF'!K26</f>
        <v>0</v>
      </c>
      <c r="G26" s="814">
        <f>'ZZZ-PG1.DBF'!L26</f>
        <v>206800</v>
      </c>
      <c r="H26" s="814">
        <f>'ZZZ-PG1.DBF'!M26</f>
        <v>181200</v>
      </c>
      <c r="I26" s="814">
        <f>'ZZZ-PG1.DBF'!N26</f>
        <v>0</v>
      </c>
      <c r="J26" s="814">
        <f>'ZZZ-PG1.DBF'!O26</f>
        <v>181200</v>
      </c>
      <c r="K26" s="814">
        <f>'ZZZ-PG1.DBF'!P26</f>
        <v>25600</v>
      </c>
      <c r="L26" s="814">
        <f>'ZZZ-PG1.DBF'!Q26</f>
        <v>12.38</v>
      </c>
      <c r="M26" s="928">
        <f>'ZZZ-PG1.DBF'!R26</f>
        <v>0</v>
      </c>
      <c r="N26" s="812"/>
    </row>
    <row r="27" spans="1:15" s="813" customFormat="1" ht="13.5" customHeight="1">
      <c r="A27" s="547"/>
      <c r="B27" s="546"/>
      <c r="C27" s="811"/>
      <c r="D27" s="814"/>
      <c r="E27" s="814"/>
      <c r="F27" s="814"/>
      <c r="G27" s="814"/>
      <c r="H27" s="814"/>
      <c r="I27" s="814"/>
      <c r="J27" s="814"/>
      <c r="K27" s="814"/>
      <c r="L27" s="814"/>
      <c r="M27" s="928"/>
      <c r="N27" s="812"/>
    </row>
    <row r="28" spans="1:15" ht="21" customHeight="1">
      <c r="A28" s="548" t="s">
        <v>193</v>
      </c>
      <c r="B28" s="549"/>
      <c r="C28" s="512" t="s">
        <v>0</v>
      </c>
      <c r="D28" s="512" t="s">
        <v>0</v>
      </c>
      <c r="E28" s="512" t="s">
        <v>0</v>
      </c>
      <c r="F28" s="512" t="s">
        <v>0</v>
      </c>
      <c r="G28" s="512" t="s">
        <v>0</v>
      </c>
      <c r="H28" s="512" t="s">
        <v>0</v>
      </c>
      <c r="I28" s="512" t="s">
        <v>0</v>
      </c>
      <c r="J28" s="512" t="s">
        <v>0</v>
      </c>
      <c r="K28" s="512" t="s">
        <v>0</v>
      </c>
      <c r="L28" s="512" t="s">
        <v>0</v>
      </c>
      <c r="M28" s="795" t="s">
        <v>0</v>
      </c>
      <c r="N28" s="529"/>
    </row>
    <row r="29" spans="1:15" s="802" customFormat="1" ht="30" customHeight="1">
      <c r="A29" s="796" t="s">
        <v>250</v>
      </c>
      <c r="B29" s="797"/>
      <c r="C29" s="798" t="str">
        <f>'ZZZ-PG1.DBF'!H29</f>
        <v>22</v>
      </c>
      <c r="D29" s="798">
        <f>'ZZZ-PG1.DBF'!I29</f>
        <v>380000</v>
      </c>
      <c r="E29" s="798">
        <f>'ZZZ-PG1.DBF'!J29</f>
        <v>-22800</v>
      </c>
      <c r="F29" s="798">
        <f>'ZZZ-PG1.DBF'!K29</f>
        <v>0</v>
      </c>
      <c r="G29" s="798">
        <f>'ZZZ-PG1.DBF'!L29</f>
        <v>357200</v>
      </c>
      <c r="H29" s="798">
        <f>'ZZZ-PG1.DBF'!M29</f>
        <v>332285</v>
      </c>
      <c r="I29" s="798">
        <f>'ZZZ-PG1.DBF'!N29</f>
        <v>0</v>
      </c>
      <c r="J29" s="798">
        <f>'ZZZ-PG1.DBF'!O29</f>
        <v>332285</v>
      </c>
      <c r="K29" s="798">
        <f>'ZZZ-PG1.DBF'!P29</f>
        <v>24915</v>
      </c>
      <c r="L29" s="798">
        <f>'ZZZ-PG1.DBF'!Q29</f>
        <v>6.98</v>
      </c>
      <c r="M29" s="799" t="s">
        <v>1550</v>
      </c>
      <c r="N29" s="800"/>
    </row>
    <row r="30" spans="1:15" s="802" customFormat="1" ht="30.75" customHeight="1">
      <c r="A30" s="582" t="s">
        <v>251</v>
      </c>
      <c r="B30" s="797"/>
      <c r="C30" s="798" t="str">
        <f>'ZZZ-PG1.DBF'!H30</f>
        <v>22</v>
      </c>
      <c r="D30" s="798">
        <f>'ZZZ-PG1.DBF'!I30</f>
        <v>600000</v>
      </c>
      <c r="E30" s="798">
        <f>'ZZZ-PG1.DBF'!J30</f>
        <v>-36000</v>
      </c>
      <c r="F30" s="798">
        <f>'ZZZ-PG1.DBF'!K30</f>
        <v>0</v>
      </c>
      <c r="G30" s="798">
        <f>'ZZZ-PG1.DBF'!L30</f>
        <v>564000</v>
      </c>
      <c r="H30" s="798">
        <f>'ZZZ-PG1.DBF'!M30</f>
        <v>517049</v>
      </c>
      <c r="I30" s="798">
        <f>'ZZZ-PG1.DBF'!N30</f>
        <v>0</v>
      </c>
      <c r="J30" s="798">
        <f>'ZZZ-PG1.DBF'!O30</f>
        <v>517049</v>
      </c>
      <c r="K30" s="798">
        <f>'ZZZ-PG1.DBF'!P30</f>
        <v>46951</v>
      </c>
      <c r="L30" s="798">
        <f>'ZZZ-PG1.DBF'!Q30</f>
        <v>8.32</v>
      </c>
      <c r="M30" s="799" t="s">
        <v>1551</v>
      </c>
      <c r="N30" s="800"/>
    </row>
    <row r="31" spans="1:15" ht="15.95" customHeight="1">
      <c r="A31" s="550" t="s">
        <v>252</v>
      </c>
      <c r="B31" s="545"/>
      <c r="C31" s="512" t="str">
        <f>'ZZZ-PG1.DBF'!H31</f>
        <v>22</v>
      </c>
      <c r="D31" s="512">
        <f>'ZZZ-PG1.DBF'!I31</f>
        <v>150000</v>
      </c>
      <c r="E31" s="512">
        <f>'ZZZ-PG1.DBF'!J31</f>
        <v>-17000</v>
      </c>
      <c r="F31" s="512">
        <f>'ZZZ-PG1.DBF'!K31</f>
        <v>0</v>
      </c>
      <c r="G31" s="512">
        <f>'ZZZ-PG1.DBF'!L31</f>
        <v>133000</v>
      </c>
      <c r="H31" s="512">
        <f>'ZZZ-PG1.DBF'!M31</f>
        <v>132997</v>
      </c>
      <c r="I31" s="512">
        <f>'ZZZ-PG1.DBF'!N31</f>
        <v>0</v>
      </c>
      <c r="J31" s="512">
        <f>'ZZZ-PG1.DBF'!O31</f>
        <v>132997</v>
      </c>
      <c r="K31" s="512">
        <f>'ZZZ-PG1.DBF'!P31</f>
        <v>3</v>
      </c>
      <c r="L31" s="512">
        <f>'ZZZ-PG1.DBF'!Q31</f>
        <v>0</v>
      </c>
      <c r="M31" s="795">
        <f>'ZZZ-PG1.DBF'!R31</f>
        <v>0</v>
      </c>
      <c r="N31" s="529"/>
    </row>
    <row r="32" spans="1:15" ht="15.95" customHeight="1">
      <c r="A32" s="249" t="s">
        <v>1528</v>
      </c>
      <c r="B32" s="539"/>
      <c r="C32" s="512"/>
      <c r="D32" s="512">
        <v>14000</v>
      </c>
      <c r="E32" s="512">
        <v>-840</v>
      </c>
      <c r="F32" s="512"/>
      <c r="G32" s="512">
        <f>(D32+E32+F32)</f>
        <v>13160</v>
      </c>
      <c r="H32" s="512">
        <v>11740</v>
      </c>
      <c r="I32" s="512"/>
      <c r="J32" s="512">
        <f>(H32+I32)</f>
        <v>11740</v>
      </c>
      <c r="K32" s="512">
        <f>(G32-J32)</f>
        <v>1420</v>
      </c>
      <c r="L32" s="512">
        <f>(K32/G32)*100</f>
        <v>10.790273556231003</v>
      </c>
      <c r="M32" s="1221" t="s">
        <v>1584</v>
      </c>
      <c r="N32" s="529"/>
    </row>
    <row r="33" spans="1:15" ht="15.95" customHeight="1">
      <c r="A33" s="249" t="s">
        <v>1529</v>
      </c>
      <c r="B33" s="539"/>
      <c r="C33" s="512"/>
      <c r="D33" s="512">
        <v>29000</v>
      </c>
      <c r="E33" s="512">
        <v>-1740</v>
      </c>
      <c r="F33" s="512"/>
      <c r="G33" s="512">
        <f t="shared" ref="G33:G34" si="0">(D33+E33+F33)</f>
        <v>27260</v>
      </c>
      <c r="H33" s="512">
        <v>12718.4</v>
      </c>
      <c r="I33" s="512"/>
      <c r="J33" s="512">
        <f>(H33+I33)</f>
        <v>12718.4</v>
      </c>
      <c r="K33" s="512">
        <f>(G33-J33)</f>
        <v>14541.6</v>
      </c>
      <c r="L33" s="512">
        <f>(K33/G33)*100</f>
        <v>53.344093910491566</v>
      </c>
      <c r="M33" s="1221"/>
      <c r="N33" s="529"/>
    </row>
    <row r="34" spans="1:15" ht="15.95" customHeight="1">
      <c r="A34" s="249" t="s">
        <v>1530</v>
      </c>
      <c r="B34" s="539"/>
      <c r="C34" s="512"/>
      <c r="D34" s="512">
        <v>7000</v>
      </c>
      <c r="E34" s="512">
        <v>-420</v>
      </c>
      <c r="F34" s="512"/>
      <c r="G34" s="512">
        <f t="shared" si="0"/>
        <v>6580</v>
      </c>
      <c r="H34" s="512">
        <v>5257.6</v>
      </c>
      <c r="I34" s="512"/>
      <c r="J34" s="512">
        <f>(H34+I34)</f>
        <v>5257.6</v>
      </c>
      <c r="K34" s="512">
        <f>(G34-J34)</f>
        <v>1322.3999999999996</v>
      </c>
      <c r="L34" s="512">
        <f>(K34/G34)*100</f>
        <v>20.097264437689962</v>
      </c>
      <c r="M34" s="1221"/>
      <c r="N34" s="529"/>
    </row>
    <row r="35" spans="1:15" ht="18" customHeight="1">
      <c r="A35" s="538" t="s">
        <v>304</v>
      </c>
      <c r="B35" s="539"/>
      <c r="C35" s="512" t="s">
        <v>0</v>
      </c>
      <c r="D35" s="513">
        <f>'ZZZ-PG1.DBF'!I35</f>
        <v>1180000</v>
      </c>
      <c r="E35" s="513">
        <f>'ZZZ-PG1.DBF'!J35</f>
        <v>-78800</v>
      </c>
      <c r="F35" s="513">
        <f>'ZZZ-PG1.DBF'!K35</f>
        <v>0</v>
      </c>
      <c r="G35" s="513">
        <f>'ZZZ-PG1.DBF'!L35</f>
        <v>1101200</v>
      </c>
      <c r="H35" s="513">
        <f>'ZZZ-PG1.DBF'!M35</f>
        <v>1012047</v>
      </c>
      <c r="I35" s="513">
        <f>'ZZZ-PG1.DBF'!N35</f>
        <v>0</v>
      </c>
      <c r="J35" s="513">
        <f>'ZZZ-PG1.DBF'!O35</f>
        <v>1012047</v>
      </c>
      <c r="K35" s="513">
        <f>'ZZZ-PG1.DBF'!P35</f>
        <v>89153</v>
      </c>
      <c r="L35" s="513">
        <f>'ZZZ-PG1.DBF'!Q35</f>
        <v>8.1</v>
      </c>
      <c r="M35" s="927">
        <f>'ZZZ-PG1.DBF'!R35</f>
        <v>0</v>
      </c>
      <c r="N35" s="529"/>
      <c r="O35" s="551"/>
    </row>
    <row r="36" spans="1:15" s="557" customFormat="1" ht="14.25" customHeight="1">
      <c r="A36" s="565"/>
      <c r="B36" s="555"/>
      <c r="C36" s="514"/>
      <c r="D36" s="818"/>
      <c r="E36" s="818"/>
      <c r="F36" s="818"/>
      <c r="G36" s="818"/>
      <c r="H36" s="818"/>
      <c r="I36" s="818"/>
      <c r="J36" s="818"/>
      <c r="K36" s="818"/>
      <c r="L36" s="818"/>
      <c r="M36" s="929"/>
      <c r="N36" s="556"/>
      <c r="O36" s="935"/>
    </row>
    <row r="37" spans="1:15" ht="20.25" customHeight="1">
      <c r="A37" s="534" t="s">
        <v>194</v>
      </c>
      <c r="B37" s="540"/>
      <c r="C37" s="512" t="s">
        <v>0</v>
      </c>
      <c r="D37" s="512" t="s">
        <v>0</v>
      </c>
      <c r="E37" s="512" t="s">
        <v>0</v>
      </c>
      <c r="F37" s="512" t="s">
        <v>0</v>
      </c>
      <c r="G37" s="512" t="s">
        <v>0</v>
      </c>
      <c r="H37" s="512" t="s">
        <v>0</v>
      </c>
      <c r="I37" s="512" t="s">
        <v>0</v>
      </c>
      <c r="J37" s="512" t="s">
        <v>0</v>
      </c>
      <c r="K37" s="512" t="s">
        <v>0</v>
      </c>
      <c r="L37" s="512" t="s">
        <v>0</v>
      </c>
      <c r="M37" s="795" t="s">
        <v>0</v>
      </c>
      <c r="N37" s="529"/>
    </row>
    <row r="38" spans="1:15" s="802" customFormat="1" ht="15.75" customHeight="1">
      <c r="A38" s="796" t="s">
        <v>255</v>
      </c>
      <c r="B38" s="797"/>
      <c r="C38" s="798" t="str">
        <f>'ZZZ-PG1.DBF'!H38</f>
        <v>22</v>
      </c>
      <c r="D38" s="798">
        <f>'ZZZ-PG1.DBF'!I38</f>
        <v>250000</v>
      </c>
      <c r="E38" s="798">
        <f>'ZZZ-PG1.DBF'!J38</f>
        <v>-15000</v>
      </c>
      <c r="F38" s="798">
        <f>'ZZZ-PG1.DBF'!K38</f>
        <v>0</v>
      </c>
      <c r="G38" s="798">
        <f>'ZZZ-PG1.DBF'!L38</f>
        <v>235000</v>
      </c>
      <c r="H38" s="798">
        <f>'ZZZ-PG1.DBF'!M38</f>
        <v>202707</v>
      </c>
      <c r="I38" s="798">
        <f>'ZZZ-PG1.DBF'!N38</f>
        <v>0</v>
      </c>
      <c r="J38" s="798">
        <f>'ZZZ-PG1.DBF'!O38</f>
        <v>202707</v>
      </c>
      <c r="K38" s="798">
        <f>'ZZZ-PG1.DBF'!P38</f>
        <v>32293</v>
      </c>
      <c r="L38" s="798">
        <f>'ZZZ-PG1.DBF'!Q38</f>
        <v>13.74</v>
      </c>
      <c r="M38" s="799" t="s">
        <v>1552</v>
      </c>
      <c r="N38" s="800"/>
    </row>
    <row r="39" spans="1:15" s="802" customFormat="1" ht="15.75" customHeight="1">
      <c r="A39" s="845" t="s">
        <v>256</v>
      </c>
      <c r="B39" s="842"/>
      <c r="C39" s="844" t="str">
        <f>'ZZZ-PG1.DBF'!H39</f>
        <v>22</v>
      </c>
      <c r="D39" s="844">
        <f>'ZZZ-PG1.DBF'!I39</f>
        <v>50000</v>
      </c>
      <c r="E39" s="844">
        <f>'ZZZ-PG1.DBF'!J39</f>
        <v>-3000</v>
      </c>
      <c r="F39" s="844">
        <f>'ZZZ-PG1.DBF'!K39</f>
        <v>0</v>
      </c>
      <c r="G39" s="844">
        <f>'ZZZ-PG1.DBF'!L39</f>
        <v>47000</v>
      </c>
      <c r="H39" s="844">
        <f>'ZZZ-PG1.DBF'!M39</f>
        <v>46998</v>
      </c>
      <c r="I39" s="844">
        <f>'ZZZ-PG1.DBF'!N39</f>
        <v>0</v>
      </c>
      <c r="J39" s="844">
        <f>'ZZZ-PG1.DBF'!O39</f>
        <v>46998</v>
      </c>
      <c r="K39" s="844">
        <f>'ZZZ-PG1.DBF'!P39</f>
        <v>2</v>
      </c>
      <c r="L39" s="844">
        <f>'ZZZ-PG1.DBF'!Q39</f>
        <v>0</v>
      </c>
      <c r="M39" s="799">
        <f>'ZZZ-PG1.DBF'!R39</f>
        <v>0</v>
      </c>
      <c r="N39" s="936"/>
      <c r="O39" s="937"/>
    </row>
    <row r="40" spans="1:15" s="802" customFormat="1" ht="15" customHeight="1">
      <c r="A40" s="796" t="s">
        <v>257</v>
      </c>
      <c r="B40" s="797"/>
      <c r="C40" s="798" t="str">
        <f>'ZZZ-PG1.DBF'!H40</f>
        <v>22</v>
      </c>
      <c r="D40" s="798">
        <f>'ZZZ-PG1.DBF'!I40</f>
        <v>50000</v>
      </c>
      <c r="E40" s="798">
        <f>'ZZZ-PG1.DBF'!J40</f>
        <v>-3000</v>
      </c>
      <c r="F40" s="798">
        <f>'ZZZ-PG1.DBF'!K40</f>
        <v>0</v>
      </c>
      <c r="G40" s="798">
        <f>'ZZZ-PG1.DBF'!L40</f>
        <v>47000</v>
      </c>
      <c r="H40" s="798">
        <f>'ZZZ-PG1.DBF'!M40</f>
        <v>2600</v>
      </c>
      <c r="I40" s="798">
        <f>'ZZZ-PG1.DBF'!N40</f>
        <v>0</v>
      </c>
      <c r="J40" s="798">
        <f>'ZZZ-PG1.DBF'!O40</f>
        <v>2600</v>
      </c>
      <c r="K40" s="798">
        <f>'ZZZ-PG1.DBF'!P40</f>
        <v>44400</v>
      </c>
      <c r="L40" s="798">
        <f>'ZZZ-PG1.DBF'!Q40</f>
        <v>94.47</v>
      </c>
      <c r="M40" s="799" t="s">
        <v>1552</v>
      </c>
      <c r="N40" s="800"/>
    </row>
    <row r="41" spans="1:15" s="802" customFormat="1" ht="16.5" customHeight="1">
      <c r="A41" s="796" t="s">
        <v>458</v>
      </c>
      <c r="B41" s="797"/>
      <c r="C41" s="798" t="str">
        <f>'ZZZ-PG1.DBF'!H41</f>
        <v>22</v>
      </c>
      <c r="D41" s="798">
        <f>'ZZZ-PG1.DBF'!I41</f>
        <v>50000</v>
      </c>
      <c r="E41" s="798">
        <f>'ZZZ-PG1.DBF'!J41</f>
        <v>-3000</v>
      </c>
      <c r="F41" s="798">
        <f>'ZZZ-PG1.DBF'!K41</f>
        <v>0</v>
      </c>
      <c r="G41" s="798">
        <f>'ZZZ-PG1.DBF'!L41</f>
        <v>47000</v>
      </c>
      <c r="H41" s="798">
        <f>'ZZZ-PG1.DBF'!M41</f>
        <v>40373</v>
      </c>
      <c r="I41" s="798">
        <f>'ZZZ-PG1.DBF'!N41</f>
        <v>0</v>
      </c>
      <c r="J41" s="798">
        <f>'ZZZ-PG1.DBF'!O41</f>
        <v>40373</v>
      </c>
      <c r="K41" s="798">
        <f>'ZZZ-PG1.DBF'!P41</f>
        <v>6627</v>
      </c>
      <c r="L41" s="798">
        <f>'ZZZ-PG1.DBF'!Q41</f>
        <v>14.1</v>
      </c>
      <c r="M41" s="799">
        <f>'ZZZ-PG1.DBF'!R41</f>
        <v>0</v>
      </c>
      <c r="N41" s="800"/>
    </row>
    <row r="42" spans="1:15" s="802" customFormat="1" ht="15.75" customHeight="1">
      <c r="A42" s="938" t="s">
        <v>608</v>
      </c>
      <c r="B42" s="939"/>
      <c r="C42" s="798">
        <f>'ZZZ-PG1.DBF'!H42</f>
        <v>0</v>
      </c>
      <c r="D42" s="798">
        <f>'ZZZ-PG1.DBF'!I42</f>
        <v>0</v>
      </c>
      <c r="E42" s="798">
        <f>'ZZZ-PG1.DBF'!J42</f>
        <v>0</v>
      </c>
      <c r="F42" s="798">
        <f>'ZZZ-PG1.DBF'!K42</f>
        <v>0</v>
      </c>
      <c r="G42" s="798">
        <f>'ZZZ-PG1.DBF'!L42</f>
        <v>0</v>
      </c>
      <c r="H42" s="798">
        <f>'ZZZ-PG1.DBF'!M42</f>
        <v>0</v>
      </c>
      <c r="I42" s="798">
        <f>'ZZZ-PG1.DBF'!N42</f>
        <v>0</v>
      </c>
      <c r="J42" s="798">
        <f>'ZZZ-PG1.DBF'!O42</f>
        <v>0</v>
      </c>
      <c r="K42" s="798">
        <f>'ZZZ-PG1.DBF'!P42</f>
        <v>0</v>
      </c>
      <c r="L42" s="798">
        <f>'ZZZ-PG1.DBF'!Q42</f>
        <v>0</v>
      </c>
      <c r="M42" s="799">
        <f>'ZZZ-PG1.DBF'!R42</f>
        <v>0</v>
      </c>
      <c r="N42" s="800"/>
      <c r="O42" s="940"/>
    </row>
    <row r="43" spans="1:15" s="802" customFormat="1" ht="14.25" customHeight="1">
      <c r="A43" s="796" t="s">
        <v>459</v>
      </c>
      <c r="B43" s="797"/>
      <c r="C43" s="798">
        <f>'ZZZ-PG1.DBF'!H43</f>
        <v>0</v>
      </c>
      <c r="D43" s="798">
        <f>'ZZZ-PG1.DBF'!I43</f>
        <v>0</v>
      </c>
      <c r="E43" s="798">
        <f>'ZZZ-PG1.DBF'!J43</f>
        <v>0</v>
      </c>
      <c r="F43" s="798">
        <f>'ZZZ-PG1.DBF'!K43</f>
        <v>0</v>
      </c>
      <c r="G43" s="798">
        <f>'ZZZ-PG1.DBF'!L43</f>
        <v>0</v>
      </c>
      <c r="H43" s="798">
        <f>'ZZZ-PG1.DBF'!M43</f>
        <v>0</v>
      </c>
      <c r="I43" s="798">
        <f>'ZZZ-PG1.DBF'!N43</f>
        <v>0</v>
      </c>
      <c r="J43" s="798">
        <f>'ZZZ-PG1.DBF'!O43</f>
        <v>0</v>
      </c>
      <c r="K43" s="798">
        <f>'ZZZ-PG1.DBF'!P43</f>
        <v>0</v>
      </c>
      <c r="L43" s="798">
        <f>'ZZZ-PG1.DBF'!Q43</f>
        <v>0</v>
      </c>
      <c r="M43" s="799">
        <f>'ZZZ-PG1.DBF'!R43</f>
        <v>0</v>
      </c>
      <c r="N43" s="800"/>
    </row>
    <row r="44" spans="1:15" s="802" customFormat="1" ht="14.25" customHeight="1">
      <c r="A44" s="815" t="s">
        <v>305</v>
      </c>
      <c r="B44" s="797"/>
      <c r="C44" s="798" t="s">
        <v>0</v>
      </c>
      <c r="D44" s="941">
        <f>'ZZZ-PG1.DBF'!I44</f>
        <v>400000</v>
      </c>
      <c r="E44" s="941">
        <f>'ZZZ-PG1.DBF'!J44</f>
        <v>-24000</v>
      </c>
      <c r="F44" s="941">
        <f>'ZZZ-PG1.DBF'!K44</f>
        <v>0</v>
      </c>
      <c r="G44" s="941">
        <f>'ZZZ-PG1.DBF'!L44</f>
        <v>376000</v>
      </c>
      <c r="H44" s="941">
        <f>'ZZZ-PG1.DBF'!M44</f>
        <v>292678</v>
      </c>
      <c r="I44" s="941">
        <f>'ZZZ-PG1.DBF'!N44</f>
        <v>0</v>
      </c>
      <c r="J44" s="941">
        <f>'ZZZ-PG1.DBF'!O44</f>
        <v>292678</v>
      </c>
      <c r="K44" s="941">
        <f>'ZZZ-PG1.DBF'!P44</f>
        <v>83322</v>
      </c>
      <c r="L44" s="941">
        <f>'ZZZ-PG1.DBF'!Q44</f>
        <v>22.16</v>
      </c>
      <c r="M44" s="942">
        <f>'ZZZ-PG1.DBF'!R44</f>
        <v>0</v>
      </c>
      <c r="N44" s="800"/>
      <c r="O44" s="803"/>
    </row>
    <row r="45" spans="1:15" s="802" customFormat="1" ht="15.95" customHeight="1">
      <c r="A45" s="943" t="s">
        <v>195</v>
      </c>
      <c r="B45" s="944"/>
      <c r="C45" s="798" t="s">
        <v>0</v>
      </c>
      <c r="D45" s="798" t="s">
        <v>0</v>
      </c>
      <c r="E45" s="798" t="s">
        <v>0</v>
      </c>
      <c r="F45" s="798" t="s">
        <v>0</v>
      </c>
      <c r="G45" s="798" t="s">
        <v>0</v>
      </c>
      <c r="H45" s="798" t="s">
        <v>0</v>
      </c>
      <c r="I45" s="798" t="s">
        <v>0</v>
      </c>
      <c r="J45" s="798" t="s">
        <v>0</v>
      </c>
      <c r="K45" s="798" t="s">
        <v>0</v>
      </c>
      <c r="L45" s="798" t="s">
        <v>0</v>
      </c>
      <c r="M45" s="799" t="s">
        <v>0</v>
      </c>
      <c r="N45" s="800"/>
    </row>
    <row r="46" spans="1:15" s="802" customFormat="1" ht="15.95" customHeight="1">
      <c r="A46" s="796" t="s">
        <v>258</v>
      </c>
      <c r="B46" s="797"/>
      <c r="C46" s="798" t="str">
        <f>'ZZZ-PG1.DBF'!H47</f>
        <v>22</v>
      </c>
      <c r="D46" s="798">
        <f>'ZZZ-PG1.DBF'!I47</f>
        <v>1000</v>
      </c>
      <c r="E46" s="798">
        <f>'ZZZ-PG1.DBF'!J47</f>
        <v>-60</v>
      </c>
      <c r="F46" s="798">
        <f>'ZZZ-PG1.DBF'!K47</f>
        <v>0</v>
      </c>
      <c r="G46" s="798">
        <f>'ZZZ-PG1.DBF'!L47</f>
        <v>940</v>
      </c>
      <c r="H46" s="798">
        <f>'ZZZ-PG1.DBF'!M47</f>
        <v>930</v>
      </c>
      <c r="I46" s="798">
        <f>'ZZZ-PG1.DBF'!N47</f>
        <v>0</v>
      </c>
      <c r="J46" s="798">
        <f>'ZZZ-PG1.DBF'!O47</f>
        <v>930</v>
      </c>
      <c r="K46" s="798">
        <f>'ZZZ-PG1.DBF'!P47</f>
        <v>10</v>
      </c>
      <c r="L46" s="798">
        <f>'ZZZ-PG1.DBF'!Q47</f>
        <v>1.06</v>
      </c>
      <c r="M46" s="799">
        <f>'ZZZ-PG1.DBF'!R47</f>
        <v>0</v>
      </c>
      <c r="N46" s="800"/>
    </row>
    <row r="47" spans="1:15" s="802" customFormat="1" ht="58.5" customHeight="1">
      <c r="A47" s="796" t="s">
        <v>259</v>
      </c>
      <c r="B47" s="797"/>
      <c r="C47" s="798" t="str">
        <f>'ZZZ-PG1.DBF'!H48</f>
        <v>22</v>
      </c>
      <c r="D47" s="798">
        <f>'ZZZ-PG1.DBF'!I48</f>
        <v>250000</v>
      </c>
      <c r="E47" s="798">
        <f>'ZZZ-PG1.DBF'!J48</f>
        <v>-15000</v>
      </c>
      <c r="F47" s="798">
        <f>'ZZZ-PG1.DBF'!K48</f>
        <v>0</v>
      </c>
      <c r="G47" s="798">
        <f>'ZZZ-PG1.DBF'!L48</f>
        <v>235000</v>
      </c>
      <c r="H47" s="798">
        <f>'ZZZ-PG1.DBF'!M48</f>
        <v>129915</v>
      </c>
      <c r="I47" s="798">
        <f>'ZZZ-PG1.DBF'!N48</f>
        <v>0</v>
      </c>
      <c r="J47" s="798">
        <f>'ZZZ-PG1.DBF'!O48</f>
        <v>129915</v>
      </c>
      <c r="K47" s="798">
        <f>'ZZZ-PG1.DBF'!P48</f>
        <v>105085</v>
      </c>
      <c r="L47" s="798">
        <f>'ZZZ-PG1.DBF'!Q48</f>
        <v>44.72</v>
      </c>
      <c r="M47" s="799" t="s">
        <v>1553</v>
      </c>
      <c r="N47" s="800"/>
      <c r="O47" s="803"/>
    </row>
    <row r="48" spans="1:15" s="802" customFormat="1" ht="15" customHeight="1">
      <c r="A48" s="796" t="s">
        <v>260</v>
      </c>
      <c r="B48" s="797"/>
      <c r="C48" s="798" t="str">
        <f>'ZZZ-PG1.DBF'!H49</f>
        <v>22</v>
      </c>
      <c r="D48" s="798">
        <f>'ZZZ-PG1.DBF'!I49</f>
        <v>350000</v>
      </c>
      <c r="E48" s="798">
        <f>'ZZZ-PG1.DBF'!J49</f>
        <v>0</v>
      </c>
      <c r="F48" s="798">
        <f>'ZZZ-PG1.DBF'!K49</f>
        <v>0</v>
      </c>
      <c r="G48" s="798">
        <f>'ZZZ-PG1.DBF'!L49</f>
        <v>350000</v>
      </c>
      <c r="H48" s="798">
        <f>'ZZZ-PG1.DBF'!M49</f>
        <v>335928</v>
      </c>
      <c r="I48" s="798">
        <f>'ZZZ-PG1.DBF'!N49</f>
        <v>0</v>
      </c>
      <c r="J48" s="798">
        <f>'ZZZ-PG1.DBF'!O49</f>
        <v>335928</v>
      </c>
      <c r="K48" s="798">
        <f>'ZZZ-PG1.DBF'!P49</f>
        <v>14072</v>
      </c>
      <c r="L48" s="798">
        <f>'ZZZ-PG1.DBF'!Q49</f>
        <v>4.0199999999999996</v>
      </c>
      <c r="M48" s="799">
        <f>'ZZZ-PG1.DBF'!R49</f>
        <v>0</v>
      </c>
      <c r="N48" s="800"/>
    </row>
    <row r="49" spans="1:14" s="802" customFormat="1" ht="15" customHeight="1">
      <c r="A49" s="796" t="s">
        <v>261</v>
      </c>
      <c r="B49" s="797"/>
      <c r="C49" s="798" t="str">
        <f>'ZZZ-PG1.DBF'!H50</f>
        <v>22</v>
      </c>
      <c r="D49" s="798">
        <f>'ZZZ-PG1.DBF'!I50</f>
        <v>25000</v>
      </c>
      <c r="E49" s="798">
        <f>'ZZZ-PG1.DBF'!J50</f>
        <v>0</v>
      </c>
      <c r="F49" s="798">
        <f>'ZZZ-PG1.DBF'!K50</f>
        <v>0</v>
      </c>
      <c r="G49" s="798">
        <f>'ZZZ-PG1.DBF'!L50</f>
        <v>25000</v>
      </c>
      <c r="H49" s="798">
        <f>'ZZZ-PG1.DBF'!M50</f>
        <v>23236</v>
      </c>
      <c r="I49" s="798">
        <f>'ZZZ-PG1.DBF'!N50</f>
        <v>0</v>
      </c>
      <c r="J49" s="798">
        <f>'ZZZ-PG1.DBF'!O50</f>
        <v>23236</v>
      </c>
      <c r="K49" s="798">
        <f>'ZZZ-PG1.DBF'!P50</f>
        <v>1764</v>
      </c>
      <c r="L49" s="798">
        <f>'ZZZ-PG1.DBF'!Q50</f>
        <v>7.06</v>
      </c>
      <c r="M49" s="799">
        <f>'ZZZ-PG1.DBF'!R50</f>
        <v>0</v>
      </c>
      <c r="N49" s="800"/>
    </row>
    <row r="50" spans="1:14" s="802" customFormat="1" ht="15" customHeight="1">
      <c r="A50" s="945" t="s">
        <v>262</v>
      </c>
      <c r="B50" s="939"/>
      <c r="C50" s="798">
        <f>'ZZZ-PG1.DBF'!H51</f>
        <v>0</v>
      </c>
      <c r="D50" s="798">
        <f>'ZZZ-PG1.DBF'!I51</f>
        <v>0</v>
      </c>
      <c r="E50" s="798">
        <f>'ZZZ-PG1.DBF'!J51</f>
        <v>0</v>
      </c>
      <c r="F50" s="798">
        <f>'ZZZ-PG1.DBF'!K51</f>
        <v>0</v>
      </c>
      <c r="G50" s="798">
        <f>'ZZZ-PG1.DBF'!L51</f>
        <v>0</v>
      </c>
      <c r="H50" s="798">
        <f>'ZZZ-PG1.DBF'!M51</f>
        <v>0</v>
      </c>
      <c r="I50" s="798">
        <f>'ZZZ-PG1.DBF'!N51</f>
        <v>0</v>
      </c>
      <c r="J50" s="798">
        <f>'ZZZ-PG1.DBF'!O51</f>
        <v>0</v>
      </c>
      <c r="K50" s="798">
        <f>'ZZZ-PG1.DBF'!P51</f>
        <v>0</v>
      </c>
      <c r="L50" s="798">
        <f>'ZZZ-PG1.DBF'!Q51</f>
        <v>0</v>
      </c>
      <c r="M50" s="799">
        <f>'ZZZ-PG1.DBF'!R51</f>
        <v>0</v>
      </c>
      <c r="N50" s="800"/>
    </row>
    <row r="51" spans="1:14" s="802" customFormat="1" ht="15" customHeight="1">
      <c r="A51" s="796" t="s">
        <v>426</v>
      </c>
      <c r="B51" s="797"/>
      <c r="C51" s="798">
        <f>'ZZZ-PG1.DBF'!H52</f>
        <v>0</v>
      </c>
      <c r="D51" s="798">
        <f>'ZZZ-PG1.DBF'!I52</f>
        <v>0</v>
      </c>
      <c r="E51" s="798">
        <f>'ZZZ-PG1.DBF'!J52</f>
        <v>0</v>
      </c>
      <c r="F51" s="798">
        <f>'ZZZ-PG1.DBF'!K52</f>
        <v>0</v>
      </c>
      <c r="G51" s="798">
        <f>'ZZZ-PG1.DBF'!L52</f>
        <v>0</v>
      </c>
      <c r="H51" s="798">
        <f>'ZZZ-PG1.DBF'!M52</f>
        <v>0</v>
      </c>
      <c r="I51" s="798">
        <f>'ZZZ-PG1.DBF'!N52</f>
        <v>0</v>
      </c>
      <c r="J51" s="798">
        <f>'ZZZ-PG1.DBF'!O52</f>
        <v>0</v>
      </c>
      <c r="K51" s="798">
        <f>'ZZZ-PG1.DBF'!P52</f>
        <v>0</v>
      </c>
      <c r="L51" s="798">
        <f>'ZZZ-PG1.DBF'!Q52</f>
        <v>0</v>
      </c>
      <c r="M51" s="799">
        <f>'ZZZ-PG1.DBF'!R52</f>
        <v>0</v>
      </c>
      <c r="N51" s="800"/>
    </row>
    <row r="52" spans="1:14" s="833" customFormat="1" ht="15" customHeight="1">
      <c r="A52" s="845" t="s">
        <v>1563</v>
      </c>
      <c r="B52" s="842"/>
      <c r="C52" s="844">
        <f>'ZZZ-PG1.DBF'!H53</f>
        <v>0</v>
      </c>
      <c r="D52" s="844">
        <f>'ZZZ-PG1.DBF'!I53</f>
        <v>0</v>
      </c>
      <c r="E52" s="844">
        <f>'ZZZ-PG1.DBF'!J53</f>
        <v>0</v>
      </c>
      <c r="F52" s="844">
        <f>'ZZZ-PG1.DBF'!K53</f>
        <v>0</v>
      </c>
      <c r="G52" s="844">
        <f>'ZZZ-PG1.DBF'!L53</f>
        <v>0</v>
      </c>
      <c r="H52" s="798">
        <f>'ZZZ-PG1.DBF'!M53</f>
        <v>0</v>
      </c>
      <c r="I52" s="844">
        <f>'ZZZ-PG1.DBF'!N53</f>
        <v>0</v>
      </c>
      <c r="J52" s="844">
        <f>'ZZZ-PG1.DBF'!O53</f>
        <v>0</v>
      </c>
      <c r="K52" s="844">
        <f>'ZZZ-PG1.DBF'!P53</f>
        <v>0</v>
      </c>
      <c r="L52" s="844">
        <f>'ZZZ-PG1.DBF'!Q53</f>
        <v>0</v>
      </c>
      <c r="M52" s="799">
        <f>'ZZZ-PG1.DBF'!R53</f>
        <v>0</v>
      </c>
      <c r="N52" s="946"/>
    </row>
    <row r="53" spans="1:14" s="802" customFormat="1" ht="15" customHeight="1">
      <c r="A53" s="582" t="s">
        <v>469</v>
      </c>
      <c r="B53" s="797"/>
      <c r="C53" s="798">
        <f>'ZZZ-PG1.DBF'!H54</f>
        <v>0</v>
      </c>
      <c r="D53" s="798">
        <f>'ZZZ-PG1.DBF'!I54</f>
        <v>0</v>
      </c>
      <c r="E53" s="798">
        <f>'ZZZ-PG1.DBF'!J54</f>
        <v>0</v>
      </c>
      <c r="F53" s="798">
        <f>'ZZZ-PG1.DBF'!K54</f>
        <v>0</v>
      </c>
      <c r="G53" s="798">
        <f>'ZZZ-PG1.DBF'!L54</f>
        <v>0</v>
      </c>
      <c r="H53" s="798">
        <f>'ZZZ-PG1.DBF'!M54</f>
        <v>0</v>
      </c>
      <c r="I53" s="798">
        <f>'ZZZ-PG1.DBF'!N54</f>
        <v>0</v>
      </c>
      <c r="J53" s="798">
        <f>'ZZZ-PG1.DBF'!O54</f>
        <v>0</v>
      </c>
      <c r="K53" s="798">
        <f>'ZZZ-PG1.DBF'!P54</f>
        <v>0</v>
      </c>
      <c r="L53" s="798">
        <f>'ZZZ-PG1.DBF'!Q54</f>
        <v>0</v>
      </c>
      <c r="M53" s="799">
        <f>'ZZZ-PG1.DBF'!R54</f>
        <v>0</v>
      </c>
      <c r="N53" s="800"/>
    </row>
    <row r="54" spans="1:14" s="802" customFormat="1" ht="30" customHeight="1">
      <c r="A54" s="582" t="s">
        <v>1557</v>
      </c>
      <c r="B54" s="797"/>
      <c r="C54" s="798"/>
      <c r="D54" s="798">
        <v>10000</v>
      </c>
      <c r="E54" s="798">
        <v>-600</v>
      </c>
      <c r="F54" s="798">
        <f>'ZZZ-PG1.DBF'!K55</f>
        <v>0</v>
      </c>
      <c r="G54" s="798">
        <f>(D54+E54+F54)</f>
        <v>9400</v>
      </c>
      <c r="H54" s="798"/>
      <c r="I54" s="798">
        <f>'ZZZ-PG1.DBF'!N55</f>
        <v>0</v>
      </c>
      <c r="J54" s="798">
        <f>(H54+I54)</f>
        <v>0</v>
      </c>
      <c r="K54" s="798">
        <f>(G54-J54)</f>
        <v>9400</v>
      </c>
      <c r="L54" s="798">
        <f>(K54/G54)*100</f>
        <v>100</v>
      </c>
      <c r="M54" s="799" t="s">
        <v>1588</v>
      </c>
      <c r="N54" s="800"/>
    </row>
    <row r="55" spans="1:14" s="802" customFormat="1" ht="15.95" customHeight="1">
      <c r="A55" s="582" t="s">
        <v>1558</v>
      </c>
      <c r="B55" s="797"/>
      <c r="C55" s="798"/>
      <c r="D55" s="798">
        <v>40000</v>
      </c>
      <c r="E55" s="798">
        <v>-2400</v>
      </c>
      <c r="F55" s="798">
        <f>'ZZZ-PG1.DBF'!K56</f>
        <v>0</v>
      </c>
      <c r="G55" s="798">
        <f t="shared" ref="G55:G60" si="1">(D55+E55+F55)</f>
        <v>37600</v>
      </c>
      <c r="H55" s="798">
        <v>36000</v>
      </c>
      <c r="I55" s="798">
        <f>'ZZZ-PG1.DBF'!N56</f>
        <v>0</v>
      </c>
      <c r="J55" s="798">
        <f t="shared" ref="J55:J60" si="2">(H55+I55)</f>
        <v>36000</v>
      </c>
      <c r="K55" s="798">
        <f t="shared" ref="K55:K60" si="3">(G55-J55)</f>
        <v>1600</v>
      </c>
      <c r="L55" s="798">
        <f t="shared" ref="L55:L60" si="4">(K55/G55)*100</f>
        <v>4.2553191489361701</v>
      </c>
      <c r="M55" s="799"/>
      <c r="N55" s="800"/>
    </row>
    <row r="56" spans="1:14" s="802" customFormat="1" ht="30" customHeight="1">
      <c r="A56" s="582" t="s">
        <v>1564</v>
      </c>
      <c r="B56" s="797"/>
      <c r="C56" s="798"/>
      <c r="D56" s="798">
        <v>190000</v>
      </c>
      <c r="E56" s="798">
        <v>-11400</v>
      </c>
      <c r="F56" s="798">
        <f>'ZZZ-PG1.DBF'!K57</f>
        <v>0</v>
      </c>
      <c r="G56" s="798">
        <f t="shared" si="1"/>
        <v>178600</v>
      </c>
      <c r="H56" s="798">
        <v>173880</v>
      </c>
      <c r="I56" s="798">
        <f>'ZZZ-PG1.DBF'!N57</f>
        <v>0</v>
      </c>
      <c r="J56" s="798">
        <f t="shared" si="2"/>
        <v>173880</v>
      </c>
      <c r="K56" s="798">
        <f t="shared" si="3"/>
        <v>4720</v>
      </c>
      <c r="L56" s="798">
        <f t="shared" si="4"/>
        <v>2.6427771556550952</v>
      </c>
      <c r="M56" s="799"/>
      <c r="N56" s="800"/>
    </row>
    <row r="57" spans="1:14" s="802" customFormat="1" ht="30" customHeight="1">
      <c r="A57" s="582" t="s">
        <v>1559</v>
      </c>
      <c r="B57" s="797"/>
      <c r="C57" s="798"/>
      <c r="D57" s="798">
        <v>60000</v>
      </c>
      <c r="E57" s="798">
        <v>-3600</v>
      </c>
      <c r="F57" s="798">
        <f>'ZZZ-PG1.DBF'!K58</f>
        <v>0</v>
      </c>
      <c r="G57" s="798">
        <f t="shared" si="1"/>
        <v>56400</v>
      </c>
      <c r="H57" s="798">
        <v>42000</v>
      </c>
      <c r="I57" s="798">
        <f>'ZZZ-PG1.DBF'!N58</f>
        <v>0</v>
      </c>
      <c r="J57" s="798">
        <f t="shared" si="2"/>
        <v>42000</v>
      </c>
      <c r="K57" s="798">
        <f t="shared" si="3"/>
        <v>14400</v>
      </c>
      <c r="L57" s="798">
        <f t="shared" si="4"/>
        <v>25.531914893617021</v>
      </c>
      <c r="M57" s="799" t="s">
        <v>1583</v>
      </c>
      <c r="N57" s="800"/>
    </row>
    <row r="58" spans="1:14" s="802" customFormat="1" ht="15" customHeight="1">
      <c r="A58" s="582" t="s">
        <v>1560</v>
      </c>
      <c r="B58" s="797"/>
      <c r="C58" s="798"/>
      <c r="D58" s="798">
        <v>100000</v>
      </c>
      <c r="E58" s="798">
        <v>-100000</v>
      </c>
      <c r="F58" s="798">
        <f>'ZZZ-PG1.DBF'!K59</f>
        <v>0</v>
      </c>
      <c r="G58" s="798">
        <f t="shared" si="1"/>
        <v>0</v>
      </c>
      <c r="H58" s="798"/>
      <c r="I58" s="798">
        <f>'ZZZ-PG1.DBF'!N59</f>
        <v>0</v>
      </c>
      <c r="J58" s="798">
        <f t="shared" si="2"/>
        <v>0</v>
      </c>
      <c r="K58" s="947">
        <v>0</v>
      </c>
      <c r="L58" s="947">
        <v>0</v>
      </c>
      <c r="M58" s="799"/>
      <c r="N58" s="800"/>
    </row>
    <row r="59" spans="1:14" s="802" customFormat="1" ht="15" customHeight="1">
      <c r="A59" s="582" t="s">
        <v>1561</v>
      </c>
      <c r="B59" s="797"/>
      <c r="C59" s="798"/>
      <c r="D59" s="798">
        <v>65000</v>
      </c>
      <c r="E59" s="798">
        <v>-3900</v>
      </c>
      <c r="F59" s="798">
        <f>'ZZZ-PG1.DBF'!K60</f>
        <v>0</v>
      </c>
      <c r="G59" s="798">
        <f t="shared" si="1"/>
        <v>61100</v>
      </c>
      <c r="H59" s="798">
        <v>60800</v>
      </c>
      <c r="I59" s="798">
        <f>'ZZZ-PG1.DBF'!N60</f>
        <v>0</v>
      </c>
      <c r="J59" s="798">
        <f t="shared" si="2"/>
        <v>60800</v>
      </c>
      <c r="K59" s="798">
        <f t="shared" si="3"/>
        <v>300</v>
      </c>
      <c r="L59" s="798">
        <f t="shared" si="4"/>
        <v>0.49099836333878888</v>
      </c>
      <c r="M59" s="799"/>
      <c r="N59" s="800"/>
    </row>
    <row r="60" spans="1:14" s="802" customFormat="1" ht="48.75" customHeight="1">
      <c r="A60" s="582" t="s">
        <v>1562</v>
      </c>
      <c r="B60" s="797"/>
      <c r="C60" s="798"/>
      <c r="D60" s="798">
        <v>75000</v>
      </c>
      <c r="E60" s="798"/>
      <c r="F60" s="798">
        <f>'ZZZ-PG1.DBF'!K61</f>
        <v>0</v>
      </c>
      <c r="G60" s="798">
        <f t="shared" si="1"/>
        <v>75000</v>
      </c>
      <c r="H60" s="798">
        <v>39800</v>
      </c>
      <c r="I60" s="798">
        <f>'ZZZ-PG1.DBF'!N61</f>
        <v>0</v>
      </c>
      <c r="J60" s="798">
        <f t="shared" si="2"/>
        <v>39800</v>
      </c>
      <c r="K60" s="798">
        <f t="shared" si="3"/>
        <v>35200</v>
      </c>
      <c r="L60" s="798">
        <f t="shared" si="4"/>
        <v>46.93333333333333</v>
      </c>
      <c r="M60" s="799" t="s">
        <v>1582</v>
      </c>
      <c r="N60" s="800"/>
    </row>
    <row r="61" spans="1:14" s="557" customFormat="1" ht="15" customHeight="1">
      <c r="A61" s="565" t="s">
        <v>306</v>
      </c>
      <c r="B61" s="555"/>
      <c r="C61" s="818">
        <f>'ZZZ-PG1.DBF'!H56</f>
        <v>0</v>
      </c>
      <c r="D61" s="818">
        <f>'ZZZ-PG1.DBF'!I56</f>
        <v>1166000</v>
      </c>
      <c r="E61" s="818">
        <f>'ZZZ-PG1.DBF'!J56</f>
        <v>-136960</v>
      </c>
      <c r="F61" s="818">
        <f>'ZZZ-PG1.DBF'!K56</f>
        <v>0</v>
      </c>
      <c r="G61" s="818">
        <f>'ZZZ-PG1.DBF'!L56</f>
        <v>1029040</v>
      </c>
      <c r="H61" s="818">
        <f>'ZZZ-PG1.DBF'!M56</f>
        <v>842489</v>
      </c>
      <c r="I61" s="818">
        <f>'ZZZ-PG1.DBF'!N56</f>
        <v>0</v>
      </c>
      <c r="J61" s="818">
        <f>'ZZZ-PG1.DBF'!O56</f>
        <v>842489</v>
      </c>
      <c r="K61" s="818">
        <f>'ZZZ-PG1.DBF'!P56</f>
        <v>186551</v>
      </c>
      <c r="L61" s="818">
        <f>'ZZZ-PG1.DBF'!Q56</f>
        <v>18.13</v>
      </c>
      <c r="M61" s="918">
        <f>'ZZZ-PG1.DBF'!R56</f>
        <v>0</v>
      </c>
      <c r="N61" s="556"/>
    </row>
    <row r="62" spans="1:14" ht="31.5" customHeight="1">
      <c r="A62" s="565" t="s">
        <v>307</v>
      </c>
      <c r="B62" s="561"/>
      <c r="C62" s="514" t="s">
        <v>0</v>
      </c>
      <c r="D62" s="818">
        <f>'ZZZ-PG1.DBF'!I57</f>
        <v>2966000</v>
      </c>
      <c r="E62" s="818">
        <f>'ZZZ-PG1.DBF'!J57</f>
        <v>-252960</v>
      </c>
      <c r="F62" s="818">
        <f>'ZZZ-PG1.DBF'!K57</f>
        <v>0</v>
      </c>
      <c r="G62" s="818">
        <f>'ZZZ-PG1.DBF'!L57</f>
        <v>2713040</v>
      </c>
      <c r="H62" s="818">
        <f>'ZZZ-PG1.DBF'!M57</f>
        <v>2328414</v>
      </c>
      <c r="I62" s="818">
        <f>'ZZZ-PG1.DBF'!N57</f>
        <v>0</v>
      </c>
      <c r="J62" s="818">
        <f>'ZZZ-PG1.DBF'!O57</f>
        <v>2328414</v>
      </c>
      <c r="K62" s="818">
        <f>'ZZZ-PG1.DBF'!P57</f>
        <v>384626</v>
      </c>
      <c r="L62" s="818">
        <f>'ZZZ-PG1.DBF'!Q57</f>
        <v>14.18</v>
      </c>
      <c r="M62" s="929">
        <f>'ZZZ-PG1.DBF'!R57</f>
        <v>0</v>
      </c>
      <c r="N62" s="529"/>
    </row>
    <row r="63" spans="1:14" ht="17.25" customHeight="1">
      <c r="A63" s="538"/>
      <c r="B63" s="553"/>
      <c r="C63" s="512"/>
      <c r="D63" s="513"/>
      <c r="E63" s="513"/>
      <c r="F63" s="513"/>
      <c r="G63" s="513"/>
      <c r="H63" s="513"/>
      <c r="I63" s="513"/>
      <c r="J63" s="513"/>
      <c r="K63" s="513"/>
      <c r="L63" s="513"/>
      <c r="M63" s="927"/>
      <c r="N63" s="529"/>
    </row>
    <row r="64" spans="1:14" s="802" customFormat="1" ht="32.25" customHeight="1">
      <c r="A64" s="815" t="s">
        <v>807</v>
      </c>
      <c r="B64" s="797" t="s">
        <v>713</v>
      </c>
      <c r="C64" s="798" t="s">
        <v>0</v>
      </c>
      <c r="D64" s="798" t="s">
        <v>0</v>
      </c>
      <c r="E64" s="798" t="s">
        <v>0</v>
      </c>
      <c r="F64" s="798" t="s">
        <v>0</v>
      </c>
      <c r="G64" s="798" t="s">
        <v>0</v>
      </c>
      <c r="H64" s="798" t="s">
        <v>0</v>
      </c>
      <c r="I64" s="798" t="s">
        <v>0</v>
      </c>
      <c r="J64" s="798" t="s">
        <v>0</v>
      </c>
      <c r="K64" s="798" t="s">
        <v>0</v>
      </c>
      <c r="L64" s="798" t="s">
        <v>0</v>
      </c>
      <c r="M64" s="799" t="s">
        <v>0</v>
      </c>
      <c r="N64" s="800"/>
    </row>
    <row r="65" spans="1:14" ht="18" customHeight="1">
      <c r="A65" s="534" t="s">
        <v>196</v>
      </c>
      <c r="B65" s="540"/>
      <c r="C65" s="512" t="s">
        <v>0</v>
      </c>
      <c r="D65" s="512" t="s">
        <v>0</v>
      </c>
      <c r="E65" s="512" t="s">
        <v>0</v>
      </c>
      <c r="F65" s="512" t="s">
        <v>0</v>
      </c>
      <c r="G65" s="512" t="s">
        <v>0</v>
      </c>
      <c r="H65" s="512" t="s">
        <v>0</v>
      </c>
      <c r="I65" s="512" t="s">
        <v>0</v>
      </c>
      <c r="J65" s="512" t="s">
        <v>0</v>
      </c>
      <c r="K65" s="512" t="s">
        <v>0</v>
      </c>
      <c r="L65" s="512" t="s">
        <v>0</v>
      </c>
      <c r="M65" s="795" t="s">
        <v>0</v>
      </c>
      <c r="N65" s="529"/>
    </row>
    <row r="66" spans="1:14" ht="15" customHeight="1">
      <c r="A66" s="249" t="s">
        <v>263</v>
      </c>
      <c r="B66" s="539"/>
      <c r="C66" s="512">
        <f>'ZZZ-PG1.DBF'!H60</f>
        <v>0</v>
      </c>
      <c r="D66" s="512">
        <f>'ZZZ-PG1.DBF'!I60</f>
        <v>0</v>
      </c>
      <c r="E66" s="512">
        <f>'ZZZ-PG1.DBF'!J60</f>
        <v>0</v>
      </c>
      <c r="F66" s="512">
        <f>'ZZZ-PG1.DBF'!K60</f>
        <v>0</v>
      </c>
      <c r="G66" s="512">
        <f>'ZZZ-PG1.DBF'!L60</f>
        <v>0</v>
      </c>
      <c r="H66" s="512">
        <f>'ZZZ-PG1.DBF'!M60</f>
        <v>0</v>
      </c>
      <c r="I66" s="512">
        <f>'ZZZ-PG1.DBF'!N60</f>
        <v>0</v>
      </c>
      <c r="J66" s="512">
        <f>'ZZZ-PG1.DBF'!O60</f>
        <v>0</v>
      </c>
      <c r="K66" s="512">
        <f>'ZZZ-PG1.DBF'!P60</f>
        <v>0</v>
      </c>
      <c r="L66" s="512">
        <f>'ZZZ-PG1.DBF'!Q60</f>
        <v>0</v>
      </c>
      <c r="M66" s="795">
        <f>'ZZZ-PG1.DBF'!R60</f>
        <v>0</v>
      </c>
      <c r="N66" s="529"/>
    </row>
    <row r="67" spans="1:14" ht="15" customHeight="1">
      <c r="A67" s="249" t="s">
        <v>264</v>
      </c>
      <c r="B67" s="559"/>
      <c r="C67" s="512">
        <f>'ZZZ-PG1.DBF'!H61</f>
        <v>0</v>
      </c>
      <c r="D67" s="512">
        <f>'ZZZ-PG1.DBF'!I61</f>
        <v>0</v>
      </c>
      <c r="E67" s="512">
        <f>'ZZZ-PG1.DBF'!J61</f>
        <v>0</v>
      </c>
      <c r="F67" s="512">
        <f>'ZZZ-PG1.DBF'!K61</f>
        <v>0</v>
      </c>
      <c r="G67" s="512">
        <f>'ZZZ-PG1.DBF'!L61</f>
        <v>0</v>
      </c>
      <c r="H67" s="512">
        <f>'ZZZ-PG1.DBF'!M61</f>
        <v>0</v>
      </c>
      <c r="I67" s="512">
        <f>'ZZZ-PG1.DBF'!N61</f>
        <v>0</v>
      </c>
      <c r="J67" s="512">
        <f>'ZZZ-PG1.DBF'!O61</f>
        <v>0</v>
      </c>
      <c r="K67" s="512">
        <f>'ZZZ-PG1.DBF'!P61</f>
        <v>0</v>
      </c>
      <c r="L67" s="512">
        <f>'ZZZ-PG1.DBF'!Q61</f>
        <v>0</v>
      </c>
      <c r="M67" s="795">
        <f>'ZZZ-PG1.DBF'!R61</f>
        <v>0</v>
      </c>
      <c r="N67" s="529"/>
    </row>
    <row r="68" spans="1:14" ht="15" customHeight="1">
      <c r="A68" s="249" t="s">
        <v>265</v>
      </c>
      <c r="B68" s="539"/>
      <c r="C68" s="512">
        <f>'ZZZ-PG1.DBF'!H62</f>
        <v>0</v>
      </c>
      <c r="D68" s="512">
        <f>'ZZZ-PG1.DBF'!I62</f>
        <v>0</v>
      </c>
      <c r="E68" s="512">
        <f>'ZZZ-PG1.DBF'!J62</f>
        <v>0</v>
      </c>
      <c r="F68" s="512">
        <f>'ZZZ-PG1.DBF'!K62</f>
        <v>0</v>
      </c>
      <c r="G68" s="512">
        <f>'ZZZ-PG1.DBF'!L62</f>
        <v>0</v>
      </c>
      <c r="H68" s="512">
        <f>'ZZZ-PG1.DBF'!M62</f>
        <v>0</v>
      </c>
      <c r="I68" s="512">
        <f>'ZZZ-PG1.DBF'!N62</f>
        <v>0</v>
      </c>
      <c r="J68" s="512">
        <f>'ZZZ-PG1.DBF'!O62</f>
        <v>0</v>
      </c>
      <c r="K68" s="512">
        <f>'ZZZ-PG1.DBF'!P62</f>
        <v>0</v>
      </c>
      <c r="L68" s="512">
        <f>'ZZZ-PG1.DBF'!Q62</f>
        <v>0</v>
      </c>
      <c r="M68" s="795">
        <f>'ZZZ-PG1.DBF'!R62</f>
        <v>0</v>
      </c>
      <c r="N68" s="529"/>
    </row>
    <row r="69" spans="1:14" ht="15" customHeight="1">
      <c r="A69" s="249" t="s">
        <v>266</v>
      </c>
      <c r="B69" s="539"/>
      <c r="C69" s="512">
        <f>'ZZZ-PG1.DBF'!H63</f>
        <v>0</v>
      </c>
      <c r="D69" s="512">
        <f>'ZZZ-PG1.DBF'!I63</f>
        <v>0</v>
      </c>
      <c r="E69" s="512">
        <f>'ZZZ-PG1.DBF'!J63</f>
        <v>0</v>
      </c>
      <c r="F69" s="512">
        <f>'ZZZ-PG1.DBF'!K63</f>
        <v>0</v>
      </c>
      <c r="G69" s="512">
        <f>'ZZZ-PG1.DBF'!L63</f>
        <v>0</v>
      </c>
      <c r="H69" s="512">
        <f>'ZZZ-PG1.DBF'!M63</f>
        <v>0</v>
      </c>
      <c r="I69" s="512">
        <f>'ZZZ-PG1.DBF'!N63</f>
        <v>0</v>
      </c>
      <c r="J69" s="512">
        <f>'ZZZ-PG1.DBF'!O63</f>
        <v>0</v>
      </c>
      <c r="K69" s="512">
        <f>'ZZZ-PG1.DBF'!P63</f>
        <v>0</v>
      </c>
      <c r="L69" s="512">
        <f>'ZZZ-PG1.DBF'!Q63</f>
        <v>0</v>
      </c>
      <c r="M69" s="795">
        <f>'ZZZ-PG1.DBF'!R63</f>
        <v>0</v>
      </c>
      <c r="N69" s="529"/>
    </row>
    <row r="70" spans="1:14" ht="15" customHeight="1">
      <c r="A70" s="249" t="s">
        <v>267</v>
      </c>
      <c r="B70" s="539"/>
      <c r="C70" s="512">
        <f>'ZZZ-PG1.DBF'!H64</f>
        <v>0</v>
      </c>
      <c r="D70" s="512">
        <f>'ZZZ-PG1.DBF'!I64</f>
        <v>0</v>
      </c>
      <c r="E70" s="512">
        <f>'ZZZ-PG1.DBF'!J64</f>
        <v>0</v>
      </c>
      <c r="F70" s="512">
        <f>'ZZZ-PG1.DBF'!K64</f>
        <v>0</v>
      </c>
      <c r="G70" s="512">
        <f>'ZZZ-PG1.DBF'!L64</f>
        <v>0</v>
      </c>
      <c r="H70" s="512">
        <f>'ZZZ-PG1.DBF'!M64</f>
        <v>0</v>
      </c>
      <c r="I70" s="512">
        <f>'ZZZ-PG1.DBF'!N64</f>
        <v>0</v>
      </c>
      <c r="J70" s="512">
        <f>'ZZZ-PG1.DBF'!O64</f>
        <v>0</v>
      </c>
      <c r="K70" s="512">
        <f>'ZZZ-PG1.DBF'!P64</f>
        <v>0</v>
      </c>
      <c r="L70" s="512">
        <f>'ZZZ-PG1.DBF'!Q64</f>
        <v>0</v>
      </c>
      <c r="M70" s="795">
        <f>'ZZZ-PG1.DBF'!R64</f>
        <v>0</v>
      </c>
      <c r="N70" s="529"/>
    </row>
    <row r="71" spans="1:14" ht="15" customHeight="1">
      <c r="A71" s="249" t="s">
        <v>464</v>
      </c>
      <c r="B71" s="539"/>
      <c r="C71" s="512" t="str">
        <f>'ZZZ-PG1.DBF'!H65</f>
        <v>22</v>
      </c>
      <c r="D71" s="512">
        <f>'ZZZ-PG1.DBF'!I65</f>
        <v>25000</v>
      </c>
      <c r="E71" s="512">
        <f>'ZZZ-PG1.DBF'!J65</f>
        <v>-1500</v>
      </c>
      <c r="F71" s="512">
        <f>'ZZZ-PG1.DBF'!K65</f>
        <v>13000</v>
      </c>
      <c r="G71" s="512">
        <f>'ZZZ-PG1.DBF'!L65</f>
        <v>36500</v>
      </c>
      <c r="H71" s="512">
        <f>'ZZZ-PG1.DBF'!M65</f>
        <v>36320</v>
      </c>
      <c r="I71" s="512">
        <f>'ZZZ-PG1.DBF'!N65</f>
        <v>0</v>
      </c>
      <c r="J71" s="512">
        <f>'ZZZ-PG1.DBF'!O65</f>
        <v>36320</v>
      </c>
      <c r="K71" s="512">
        <f>'ZZZ-PG1.DBF'!P65</f>
        <v>180</v>
      </c>
      <c r="L71" s="512">
        <f>'ZZZ-PG1.DBF'!Q65</f>
        <v>0.49</v>
      </c>
      <c r="M71" s="795">
        <f>'ZZZ-PG1.DBF'!R65</f>
        <v>0</v>
      </c>
      <c r="N71" s="529"/>
    </row>
    <row r="72" spans="1:14" ht="15" customHeight="1">
      <c r="A72" s="249" t="s">
        <v>269</v>
      </c>
      <c r="B72" s="539"/>
      <c r="C72" s="512">
        <f>'ZZZ-PG1.DBF'!H66</f>
        <v>0</v>
      </c>
      <c r="D72" s="512">
        <f>'ZZZ-PG1.DBF'!I66</f>
        <v>0</v>
      </c>
      <c r="E72" s="512">
        <f>'ZZZ-PG1.DBF'!J66</f>
        <v>0</v>
      </c>
      <c r="F72" s="512">
        <f>'ZZZ-PG1.DBF'!K66</f>
        <v>0</v>
      </c>
      <c r="G72" s="512">
        <f>'ZZZ-PG1.DBF'!L66</f>
        <v>0</v>
      </c>
      <c r="H72" s="512">
        <f>'ZZZ-PG1.DBF'!M66</f>
        <v>0</v>
      </c>
      <c r="I72" s="512">
        <f>'ZZZ-PG1.DBF'!N66</f>
        <v>0</v>
      </c>
      <c r="J72" s="512">
        <f>'ZZZ-PG1.DBF'!O66</f>
        <v>0</v>
      </c>
      <c r="K72" s="512">
        <f>'ZZZ-PG1.DBF'!P66</f>
        <v>0</v>
      </c>
      <c r="L72" s="512">
        <f>'ZZZ-PG1.DBF'!Q66</f>
        <v>0</v>
      </c>
      <c r="M72" s="795">
        <f>'ZZZ-PG1.DBF'!R66</f>
        <v>0</v>
      </c>
      <c r="N72" s="529"/>
    </row>
    <row r="73" spans="1:14" ht="15" customHeight="1">
      <c r="A73" s="511" t="s">
        <v>595</v>
      </c>
      <c r="B73" s="560"/>
      <c r="C73" s="512">
        <f>'ZZZ-PG1.DBF'!H67</f>
        <v>0</v>
      </c>
      <c r="D73" s="512">
        <f>'ZZZ-PG1.DBF'!I67</f>
        <v>0</v>
      </c>
      <c r="E73" s="512">
        <f>'ZZZ-PG1.DBF'!J67</f>
        <v>0</v>
      </c>
      <c r="F73" s="512">
        <f>'ZZZ-PG1.DBF'!K67</f>
        <v>0</v>
      </c>
      <c r="G73" s="512">
        <f>'ZZZ-PG1.DBF'!L67</f>
        <v>0</v>
      </c>
      <c r="H73" s="512">
        <f>'ZZZ-PG1.DBF'!M67</f>
        <v>0</v>
      </c>
      <c r="I73" s="512">
        <f>'ZZZ-PG1.DBF'!N67</f>
        <v>0</v>
      </c>
      <c r="J73" s="512">
        <f>'ZZZ-PG1.DBF'!O67</f>
        <v>0</v>
      </c>
      <c r="K73" s="512">
        <f>'ZZZ-PG1.DBF'!P67</f>
        <v>0</v>
      </c>
      <c r="L73" s="512">
        <f>'ZZZ-PG1.DBF'!Q67</f>
        <v>0</v>
      </c>
      <c r="M73" s="795">
        <f>'ZZZ-PG1.DBF'!R67</f>
        <v>0</v>
      </c>
      <c r="N73" s="529"/>
    </row>
    <row r="74" spans="1:14" ht="15.95" customHeight="1">
      <c r="A74" s="538" t="s">
        <v>15</v>
      </c>
      <c r="B74" s="559"/>
      <c r="C74" s="512" t="s">
        <v>0</v>
      </c>
      <c r="D74" s="513">
        <f>'ZZZ-PG1.DBF'!I68</f>
        <v>25000</v>
      </c>
      <c r="E74" s="513">
        <f>'ZZZ-PG1.DBF'!J68</f>
        <v>-1500</v>
      </c>
      <c r="F74" s="513">
        <f>'ZZZ-PG1.DBF'!K68</f>
        <v>13000</v>
      </c>
      <c r="G74" s="513">
        <f>'ZZZ-PG1.DBF'!L68</f>
        <v>36500</v>
      </c>
      <c r="H74" s="513">
        <f>'ZZZ-PG1.DBF'!M68</f>
        <v>36320</v>
      </c>
      <c r="I74" s="513">
        <f>'ZZZ-PG1.DBF'!N68</f>
        <v>0</v>
      </c>
      <c r="J74" s="513">
        <f>'ZZZ-PG1.DBF'!O68</f>
        <v>36320</v>
      </c>
      <c r="K74" s="513">
        <f>'ZZZ-PG1.DBF'!P68</f>
        <v>180</v>
      </c>
      <c r="L74" s="513">
        <f>'ZZZ-PG1.DBF'!Q68</f>
        <v>0.49</v>
      </c>
      <c r="M74" s="927">
        <f>'ZZZ-PG1.DBF'!R68</f>
        <v>0</v>
      </c>
      <c r="N74" s="529"/>
    </row>
    <row r="75" spans="1:14" ht="14.25" customHeight="1">
      <c r="A75" s="538"/>
      <c r="B75" s="559"/>
      <c r="C75" s="512" t="s">
        <v>0</v>
      </c>
      <c r="D75" s="512" t="s">
        <v>0</v>
      </c>
      <c r="E75" s="512" t="s">
        <v>0</v>
      </c>
      <c r="F75" s="512" t="s">
        <v>0</v>
      </c>
      <c r="G75" s="512" t="s">
        <v>0</v>
      </c>
      <c r="H75" s="512" t="s">
        <v>0</v>
      </c>
      <c r="I75" s="512" t="s">
        <v>0</v>
      </c>
      <c r="J75" s="512" t="s">
        <v>0</v>
      </c>
      <c r="K75" s="512" t="s">
        <v>0</v>
      </c>
      <c r="L75" s="512" t="s">
        <v>0</v>
      </c>
      <c r="M75" s="795" t="s">
        <v>0</v>
      </c>
      <c r="N75" s="529"/>
    </row>
    <row r="76" spans="1:14" ht="13.5" customHeight="1">
      <c r="A76" s="534" t="s">
        <v>604</v>
      </c>
      <c r="B76" s="540"/>
      <c r="C76" s="512" t="s">
        <v>0</v>
      </c>
      <c r="D76" s="512" t="s">
        <v>0</v>
      </c>
      <c r="E76" s="512" t="s">
        <v>0</v>
      </c>
      <c r="F76" s="512" t="s">
        <v>0</v>
      </c>
      <c r="G76" s="512" t="s">
        <v>0</v>
      </c>
      <c r="H76" s="512" t="s">
        <v>0</v>
      </c>
      <c r="I76" s="512" t="s">
        <v>0</v>
      </c>
      <c r="J76" s="512" t="s">
        <v>0</v>
      </c>
      <c r="K76" s="512" t="s">
        <v>0</v>
      </c>
      <c r="L76" s="512" t="s">
        <v>0</v>
      </c>
      <c r="M76" s="795" t="s">
        <v>0</v>
      </c>
      <c r="N76" s="529"/>
    </row>
    <row r="77" spans="1:14" ht="15" customHeight="1">
      <c r="A77" s="249" t="s">
        <v>273</v>
      </c>
      <c r="B77" s="539"/>
      <c r="C77" s="512">
        <f>'ZZZ-PG1.DBF'!H71</f>
        <v>0</v>
      </c>
      <c r="D77" s="512">
        <f>'ZZZ-PG1.DBF'!I71</f>
        <v>0</v>
      </c>
      <c r="E77" s="512">
        <f>'ZZZ-PG1.DBF'!J71</f>
        <v>0</v>
      </c>
      <c r="F77" s="512">
        <f>'ZZZ-PG1.DBF'!K71</f>
        <v>0</v>
      </c>
      <c r="G77" s="512">
        <f>'ZZZ-PG1.DBF'!L71</f>
        <v>0</v>
      </c>
      <c r="H77" s="512">
        <f>'ZZZ-PG1.DBF'!M71</f>
        <v>0</v>
      </c>
      <c r="I77" s="512">
        <f>'ZZZ-PG1.DBF'!N71</f>
        <v>0</v>
      </c>
      <c r="J77" s="512">
        <f>'ZZZ-PG1.DBF'!O71</f>
        <v>0</v>
      </c>
      <c r="K77" s="512">
        <f>'ZZZ-PG1.DBF'!P71</f>
        <v>0</v>
      </c>
      <c r="L77" s="512">
        <f>'ZZZ-PG1.DBF'!Q71</f>
        <v>0</v>
      </c>
      <c r="M77" s="795">
        <f>'ZZZ-PG1.DBF'!R71</f>
        <v>0</v>
      </c>
      <c r="N77" s="529"/>
    </row>
    <row r="78" spans="1:14" ht="15" customHeight="1">
      <c r="A78" s="249" t="s">
        <v>274</v>
      </c>
      <c r="B78" s="539"/>
      <c r="C78" s="512">
        <f>'ZZZ-PG1.DBF'!H72</f>
        <v>0</v>
      </c>
      <c r="D78" s="512">
        <f>'ZZZ-PG1.DBF'!I72</f>
        <v>0</v>
      </c>
      <c r="E78" s="512">
        <f>'ZZZ-PG1.DBF'!J72</f>
        <v>0</v>
      </c>
      <c r="F78" s="512">
        <f>'ZZZ-PG1.DBF'!K72</f>
        <v>0</v>
      </c>
      <c r="G78" s="512">
        <f>'ZZZ-PG1.DBF'!L72</f>
        <v>0</v>
      </c>
      <c r="H78" s="512">
        <f>'ZZZ-PG1.DBF'!M72</f>
        <v>0</v>
      </c>
      <c r="I78" s="512">
        <f>'ZZZ-PG1.DBF'!N72</f>
        <v>0</v>
      </c>
      <c r="J78" s="512">
        <f>'ZZZ-PG1.DBF'!O72</f>
        <v>0</v>
      </c>
      <c r="K78" s="512">
        <f>'ZZZ-PG1.DBF'!P72</f>
        <v>0</v>
      </c>
      <c r="L78" s="512">
        <f>'ZZZ-PG1.DBF'!Q72</f>
        <v>0</v>
      </c>
      <c r="M78" s="795">
        <f>'ZZZ-PG1.DBF'!R72</f>
        <v>0</v>
      </c>
      <c r="N78" s="529"/>
    </row>
    <row r="79" spans="1:14" ht="15" customHeight="1">
      <c r="A79" s="552" t="s">
        <v>609</v>
      </c>
      <c r="B79" s="553"/>
      <c r="C79" s="512">
        <f>'ZZZ-PG1.DBF'!H73</f>
        <v>0</v>
      </c>
      <c r="D79" s="512">
        <f>'ZZZ-PG1.DBF'!I73</f>
        <v>0</v>
      </c>
      <c r="E79" s="512">
        <f>'ZZZ-PG1.DBF'!J73</f>
        <v>0</v>
      </c>
      <c r="F79" s="512">
        <f>'ZZZ-PG1.DBF'!K73</f>
        <v>0</v>
      </c>
      <c r="G79" s="512">
        <f>'ZZZ-PG1.DBF'!L73</f>
        <v>0</v>
      </c>
      <c r="H79" s="512">
        <f>'ZZZ-PG1.DBF'!M73</f>
        <v>0</v>
      </c>
      <c r="I79" s="512">
        <f>'ZZZ-PG1.DBF'!N73</f>
        <v>0</v>
      </c>
      <c r="J79" s="512">
        <f>'ZZZ-PG1.DBF'!O73</f>
        <v>0</v>
      </c>
      <c r="K79" s="512">
        <f>'ZZZ-PG1.DBF'!P73</f>
        <v>0</v>
      </c>
      <c r="L79" s="512">
        <f>'ZZZ-PG1.DBF'!Q73</f>
        <v>0</v>
      </c>
      <c r="M79" s="795">
        <f>'ZZZ-PG1.DBF'!R73</f>
        <v>0</v>
      </c>
      <c r="N79" s="529"/>
    </row>
    <row r="80" spans="1:14" ht="15.95" customHeight="1">
      <c r="A80" s="538" t="s">
        <v>15</v>
      </c>
      <c r="B80" s="539"/>
      <c r="C80" s="513" t="s">
        <v>0</v>
      </c>
      <c r="D80" s="513">
        <f>'ZZZ-PG1.DBF'!I74</f>
        <v>0</v>
      </c>
      <c r="E80" s="513">
        <f>'ZZZ-PG1.DBF'!J74</f>
        <v>0</v>
      </c>
      <c r="F80" s="513">
        <f>'ZZZ-PG1.DBF'!K74</f>
        <v>0</v>
      </c>
      <c r="G80" s="513">
        <f>'ZZZ-PG1.DBF'!L74</f>
        <v>0</v>
      </c>
      <c r="H80" s="513">
        <f>'ZZZ-PG1.DBF'!M74</f>
        <v>0</v>
      </c>
      <c r="I80" s="513">
        <f>'ZZZ-PG1.DBF'!N74</f>
        <v>0</v>
      </c>
      <c r="J80" s="513">
        <f>'ZZZ-PG1.DBF'!O74</f>
        <v>0</v>
      </c>
      <c r="K80" s="513">
        <f>'ZZZ-PG1.DBF'!P74</f>
        <v>0</v>
      </c>
      <c r="L80" s="513">
        <f>'ZZZ-PG1.DBF'!Q74</f>
        <v>0</v>
      </c>
      <c r="M80" s="927">
        <f>'ZZZ-PG1.DBF'!R74</f>
        <v>0</v>
      </c>
      <c r="N80" s="529"/>
    </row>
    <row r="81" spans="1:14" ht="13.5" customHeight="1">
      <c r="A81" s="544" t="s">
        <v>0</v>
      </c>
      <c r="B81" s="545"/>
      <c r="C81" s="512" t="s">
        <v>0</v>
      </c>
      <c r="D81" s="512" t="s">
        <v>0</v>
      </c>
      <c r="E81" s="512" t="s">
        <v>0</v>
      </c>
      <c r="F81" s="512" t="s">
        <v>0</v>
      </c>
      <c r="G81" s="512" t="s">
        <v>0</v>
      </c>
      <c r="H81" s="512" t="s">
        <v>0</v>
      </c>
      <c r="I81" s="512" t="s">
        <v>0</v>
      </c>
      <c r="J81" s="512" t="s">
        <v>0</v>
      </c>
      <c r="K81" s="512" t="s">
        <v>0</v>
      </c>
      <c r="L81" s="512" t="s">
        <v>0</v>
      </c>
      <c r="M81" s="795" t="s">
        <v>0</v>
      </c>
      <c r="N81" s="529"/>
    </row>
    <row r="82" spans="1:14" ht="20.25" customHeight="1" thickBot="1">
      <c r="A82" s="538" t="s">
        <v>607</v>
      </c>
      <c r="B82" s="553"/>
      <c r="C82" s="516">
        <f>'ZZZ-PG1.DBF'!H76</f>
        <v>0</v>
      </c>
      <c r="D82" s="517">
        <f>'ZZZ-PG1.DBF'!I76</f>
        <v>9021000</v>
      </c>
      <c r="E82" s="517">
        <f>'ZZZ-PG1.DBF'!J76</f>
        <v>-130060</v>
      </c>
      <c r="F82" s="517">
        <f>'ZZZ-PG1.DBF'!K76</f>
        <v>0</v>
      </c>
      <c r="G82" s="517">
        <f>'ZZZ-PG1.DBF'!L76</f>
        <v>8890940</v>
      </c>
      <c r="H82" s="517">
        <f>'ZZZ-PG1.DBF'!M76</f>
        <v>8329097</v>
      </c>
      <c r="I82" s="517">
        <f>'ZZZ-PG1.DBF'!N76</f>
        <v>0</v>
      </c>
      <c r="J82" s="517">
        <f>'ZZZ-PG1.DBF'!O76</f>
        <v>8329097</v>
      </c>
      <c r="K82" s="517">
        <f>'ZZZ-PG1.DBF'!P76</f>
        <v>561843</v>
      </c>
      <c r="L82" s="517">
        <f>'ZZZ-PG1.DBF'!Q76</f>
        <v>6.32</v>
      </c>
      <c r="M82" s="930">
        <f>'ZZZ-PG1.DBF'!R76</f>
        <v>0</v>
      </c>
      <c r="N82" s="529"/>
    </row>
    <row r="83" spans="1:14" ht="12.75" customHeight="1">
      <c r="A83" s="538"/>
      <c r="B83" s="553"/>
      <c r="C83" s="512"/>
      <c r="D83" s="513"/>
      <c r="E83" s="513"/>
      <c r="F83" s="513"/>
      <c r="G83" s="513"/>
      <c r="H83" s="513"/>
      <c r="I83" s="513"/>
      <c r="J83" s="513"/>
      <c r="K83" s="513"/>
      <c r="L83" s="513"/>
      <c r="M83" s="927"/>
      <c r="N83" s="529"/>
    </row>
    <row r="84" spans="1:14" ht="15.75" customHeight="1">
      <c r="A84" s="534" t="s">
        <v>141</v>
      </c>
      <c r="B84" s="540"/>
      <c r="C84" s="512" t="s">
        <v>0</v>
      </c>
      <c r="D84" s="512" t="s">
        <v>0</v>
      </c>
      <c r="E84" s="512" t="s">
        <v>0</v>
      </c>
      <c r="F84" s="512" t="s">
        <v>0</v>
      </c>
      <c r="G84" s="512" t="s">
        <v>0</v>
      </c>
      <c r="H84" s="512" t="s">
        <v>0</v>
      </c>
      <c r="I84" s="512" t="s">
        <v>0</v>
      </c>
      <c r="J84" s="512" t="s">
        <v>0</v>
      </c>
      <c r="K84" s="512" t="s">
        <v>0</v>
      </c>
      <c r="L84" s="512" t="s">
        <v>0</v>
      </c>
      <c r="M84" s="795" t="s">
        <v>0</v>
      </c>
      <c r="N84" s="529"/>
    </row>
    <row r="85" spans="1:14" ht="15.95" customHeight="1">
      <c r="A85" s="547" t="s">
        <v>311</v>
      </c>
      <c r="B85" s="545"/>
      <c r="C85" s="512" t="s">
        <v>0</v>
      </c>
      <c r="D85" s="512" t="s">
        <v>0</v>
      </c>
      <c r="E85" s="512" t="s">
        <v>0</v>
      </c>
      <c r="F85" s="512" t="s">
        <v>0</v>
      </c>
      <c r="G85" s="512" t="s">
        <v>0</v>
      </c>
      <c r="H85" s="512" t="s">
        <v>0</v>
      </c>
      <c r="I85" s="512" t="s">
        <v>0</v>
      </c>
      <c r="J85" s="512" t="s">
        <v>0</v>
      </c>
      <c r="K85" s="512" t="s">
        <v>0</v>
      </c>
      <c r="L85" s="512" t="s">
        <v>0</v>
      </c>
      <c r="M85" s="795" t="s">
        <v>0</v>
      </c>
      <c r="N85" s="529"/>
    </row>
    <row r="86" spans="1:14" ht="16.5" customHeight="1">
      <c r="A86" s="538" t="s">
        <v>275</v>
      </c>
      <c r="B86" s="539" t="s">
        <v>715</v>
      </c>
      <c r="C86" s="512" t="s">
        <v>0</v>
      </c>
      <c r="D86" s="512" t="s">
        <v>0</v>
      </c>
      <c r="E86" s="512" t="s">
        <v>0</v>
      </c>
      <c r="F86" s="512" t="s">
        <v>0</v>
      </c>
      <c r="G86" s="512" t="s">
        <v>0</v>
      </c>
      <c r="H86" s="512" t="s">
        <v>0</v>
      </c>
      <c r="I86" s="512" t="s">
        <v>0</v>
      </c>
      <c r="J86" s="512" t="s">
        <v>0</v>
      </c>
      <c r="K86" s="512" t="s">
        <v>0</v>
      </c>
      <c r="L86" s="512" t="s">
        <v>0</v>
      </c>
      <c r="M86" s="795" t="s">
        <v>0</v>
      </c>
      <c r="N86" s="529"/>
    </row>
    <row r="87" spans="1:14" s="802" customFormat="1" ht="28.5" customHeight="1">
      <c r="A87" s="796" t="s">
        <v>276</v>
      </c>
      <c r="B87" s="797"/>
      <c r="C87" s="798" t="str">
        <f>'ZZZ-PG1.DBF'!H83</f>
        <v>23</v>
      </c>
      <c r="D87" s="798">
        <f>'ZZZ-PG1.DBF'!I83</f>
        <v>800000</v>
      </c>
      <c r="E87" s="798">
        <f>'ZZZ-PG1.DBF'!J83</f>
        <v>0</v>
      </c>
      <c r="F87" s="798">
        <f>'ZZZ-PG1.DBF'!K83</f>
        <v>0</v>
      </c>
      <c r="G87" s="798">
        <f>'ZZZ-PG1.DBF'!L83</f>
        <v>800000</v>
      </c>
      <c r="H87" s="798">
        <f>'ZZZ-PG1.DBF'!M83</f>
        <v>208983</v>
      </c>
      <c r="I87" s="798">
        <f>'ZZZ-PG1.DBF'!N83</f>
        <v>0</v>
      </c>
      <c r="J87" s="798">
        <f>'ZZZ-PG1.DBF'!O83</f>
        <v>208983</v>
      </c>
      <c r="K87" s="798">
        <f>'ZZZ-PG1.DBF'!P83</f>
        <v>591017</v>
      </c>
      <c r="L87" s="798">
        <f>'ZZZ-PG1.DBF'!Q83</f>
        <v>73.88</v>
      </c>
      <c r="M87" s="799" t="s">
        <v>1554</v>
      </c>
      <c r="N87" s="800"/>
    </row>
    <row r="88" spans="1:14" ht="18" customHeight="1">
      <c r="A88" s="249" t="s">
        <v>277</v>
      </c>
      <c r="B88" s="539"/>
      <c r="C88" s="512">
        <f>'ZZZ-PG1.DBF'!H84</f>
        <v>0</v>
      </c>
      <c r="D88" s="512">
        <f>'ZZZ-PG1.DBF'!I84</f>
        <v>0</v>
      </c>
      <c r="E88" s="512">
        <f>'ZZZ-PG1.DBF'!J84</f>
        <v>0</v>
      </c>
      <c r="F88" s="512">
        <f>'ZZZ-PG1.DBF'!K84</f>
        <v>0</v>
      </c>
      <c r="G88" s="512">
        <f>'ZZZ-PG1.DBF'!L84</f>
        <v>0</v>
      </c>
      <c r="H88" s="512">
        <f>'ZZZ-PG1.DBF'!M84</f>
        <v>0</v>
      </c>
      <c r="I88" s="512">
        <f>'ZZZ-PG1.DBF'!N84</f>
        <v>0</v>
      </c>
      <c r="J88" s="512">
        <f>'ZZZ-PG1.DBF'!O84</f>
        <v>0</v>
      </c>
      <c r="K88" s="512">
        <f>'ZZZ-PG1.DBF'!P84</f>
        <v>0</v>
      </c>
      <c r="L88" s="512">
        <f>'ZZZ-PG1.DBF'!Q84</f>
        <v>0</v>
      </c>
      <c r="M88" s="795">
        <f>'ZZZ-PG1.DBF'!R84</f>
        <v>0</v>
      </c>
      <c r="N88" s="529"/>
    </row>
    <row r="89" spans="1:14" ht="18" customHeight="1">
      <c r="A89" s="249" t="s">
        <v>278</v>
      </c>
      <c r="B89" s="539"/>
      <c r="C89" s="512">
        <f>'ZZZ-PG1.DBF'!H85</f>
        <v>0</v>
      </c>
      <c r="D89" s="512">
        <f>'ZZZ-PG1.DBF'!I85</f>
        <v>0</v>
      </c>
      <c r="E89" s="512">
        <f>'ZZZ-PG1.DBF'!J85</f>
        <v>0</v>
      </c>
      <c r="F89" s="512">
        <f>'ZZZ-PG1.DBF'!K85</f>
        <v>0</v>
      </c>
      <c r="G89" s="512">
        <f>'ZZZ-PG1.DBF'!L85</f>
        <v>0</v>
      </c>
      <c r="H89" s="512">
        <f>'ZZZ-PG1.DBF'!M85</f>
        <v>0</v>
      </c>
      <c r="I89" s="512">
        <f>'ZZZ-PG1.DBF'!N85</f>
        <v>0</v>
      </c>
      <c r="J89" s="512">
        <f>'ZZZ-PG1.DBF'!O85</f>
        <v>0</v>
      </c>
      <c r="K89" s="512">
        <f>'ZZZ-PG1.DBF'!P85</f>
        <v>0</v>
      </c>
      <c r="L89" s="512">
        <f>'ZZZ-PG1.DBF'!Q85</f>
        <v>0</v>
      </c>
      <c r="M89" s="795">
        <f>'ZZZ-PG1.DBF'!R85</f>
        <v>0</v>
      </c>
      <c r="N89" s="529"/>
    </row>
    <row r="90" spans="1:14" ht="18" customHeight="1">
      <c r="A90" s="511" t="s">
        <v>597</v>
      </c>
      <c r="B90" s="553"/>
      <c r="C90" s="512">
        <f>'ZZZ-PG1.DBF'!H86</f>
        <v>0</v>
      </c>
      <c r="D90" s="512">
        <f>'ZZZ-PG1.DBF'!I86</f>
        <v>0</v>
      </c>
      <c r="E90" s="512">
        <f>'ZZZ-PG1.DBF'!J86</f>
        <v>0</v>
      </c>
      <c r="F90" s="512">
        <f>'ZZZ-PG1.DBF'!K86</f>
        <v>0</v>
      </c>
      <c r="G90" s="512">
        <f>'ZZZ-PG1.DBF'!L86</f>
        <v>0</v>
      </c>
      <c r="H90" s="512">
        <f>'ZZZ-PG1.DBF'!M86</f>
        <v>0</v>
      </c>
      <c r="I90" s="512">
        <f>'ZZZ-PG1.DBF'!N86</f>
        <v>0</v>
      </c>
      <c r="J90" s="512">
        <f>'ZZZ-PG1.DBF'!O86</f>
        <v>0</v>
      </c>
      <c r="K90" s="512">
        <f>'ZZZ-PG1.DBF'!P86</f>
        <v>0</v>
      </c>
      <c r="L90" s="512">
        <f>'ZZZ-PG1.DBF'!Q86</f>
        <v>0</v>
      </c>
      <c r="M90" s="795">
        <f>'ZZZ-PG1.DBF'!R86</f>
        <v>0</v>
      </c>
      <c r="N90" s="529"/>
    </row>
    <row r="91" spans="1:14" s="557" customFormat="1" ht="18" customHeight="1">
      <c r="A91" s="809" t="s">
        <v>598</v>
      </c>
      <c r="B91" s="564"/>
      <c r="C91" s="816">
        <f>'ZZZ-PG1.DBF'!H87</f>
        <v>0</v>
      </c>
      <c r="D91" s="816">
        <f>'ZZZ-PG1.DBF'!I87</f>
        <v>0</v>
      </c>
      <c r="E91" s="816">
        <f>'ZZZ-PG1.DBF'!J87</f>
        <v>0</v>
      </c>
      <c r="F91" s="816">
        <f>'ZZZ-PG1.DBF'!K87</f>
        <v>0</v>
      </c>
      <c r="G91" s="816">
        <f>'ZZZ-PG1.DBF'!L87</f>
        <v>0</v>
      </c>
      <c r="H91" s="816">
        <f>'ZZZ-PG1.DBF'!M87</f>
        <v>0</v>
      </c>
      <c r="I91" s="816">
        <f>'ZZZ-PG1.DBF'!N87</f>
        <v>0</v>
      </c>
      <c r="J91" s="816">
        <f>'ZZZ-PG1.DBF'!O87</f>
        <v>0</v>
      </c>
      <c r="K91" s="816">
        <f>'ZZZ-PG1.DBF'!P87</f>
        <v>0</v>
      </c>
      <c r="L91" s="816">
        <f>'ZZZ-PG1.DBF'!Q87</f>
        <v>0</v>
      </c>
      <c r="M91" s="795">
        <f>'ZZZ-PG1.DBF'!R87</f>
        <v>0</v>
      </c>
      <c r="N91" s="556"/>
    </row>
    <row r="92" spans="1:14" s="557" customFormat="1" ht="18" customHeight="1">
      <c r="A92" s="505" t="s">
        <v>599</v>
      </c>
      <c r="B92" s="561"/>
      <c r="C92" s="514">
        <f>'ZZZ-PG1.DBF'!H88</f>
        <v>0</v>
      </c>
      <c r="D92" s="514">
        <f>'ZZZ-PG1.DBF'!I88</f>
        <v>0</v>
      </c>
      <c r="E92" s="514">
        <f>'ZZZ-PG1.DBF'!J88</f>
        <v>0</v>
      </c>
      <c r="F92" s="514">
        <f>'ZZZ-PG1.DBF'!K88</f>
        <v>0</v>
      </c>
      <c r="G92" s="514">
        <f>'ZZZ-PG1.DBF'!L88</f>
        <v>0</v>
      </c>
      <c r="H92" s="514">
        <f>'ZZZ-PG1.DBF'!M88</f>
        <v>0</v>
      </c>
      <c r="I92" s="514">
        <f>'ZZZ-PG1.DBF'!N88</f>
        <v>0</v>
      </c>
      <c r="J92" s="514">
        <f>'ZZZ-PG1.DBF'!O88</f>
        <v>0</v>
      </c>
      <c r="K92" s="514">
        <f>'ZZZ-PG1.DBF'!P88</f>
        <v>0</v>
      </c>
      <c r="L92" s="514">
        <f>'ZZZ-PG1.DBF'!Q88</f>
        <v>0</v>
      </c>
      <c r="M92" s="948">
        <f>'ZZZ-PG1.DBF'!R88</f>
        <v>0</v>
      </c>
      <c r="N92" s="556"/>
    </row>
    <row r="93" spans="1:14" ht="15.95" customHeight="1">
      <c r="A93" s="854" t="s">
        <v>279</v>
      </c>
      <c r="B93" s="562"/>
      <c r="C93" s="816" t="s">
        <v>0</v>
      </c>
      <c r="D93" s="855">
        <f>'ZZZ-PG1.DBF'!I89</f>
        <v>800000</v>
      </c>
      <c r="E93" s="855">
        <f>'ZZZ-PG1.DBF'!J89</f>
        <v>0</v>
      </c>
      <c r="F93" s="855">
        <f>'ZZZ-PG1.DBF'!K89</f>
        <v>0</v>
      </c>
      <c r="G93" s="855">
        <f>'ZZZ-PG1.DBF'!L89</f>
        <v>800000</v>
      </c>
      <c r="H93" s="855">
        <f>'ZZZ-PG1.DBF'!M89</f>
        <v>208983</v>
      </c>
      <c r="I93" s="855">
        <f>'ZZZ-PG1.DBF'!N89</f>
        <v>0</v>
      </c>
      <c r="J93" s="855">
        <f>'ZZZ-PG1.DBF'!O89</f>
        <v>208983</v>
      </c>
      <c r="K93" s="855">
        <f>'ZZZ-PG1.DBF'!P89</f>
        <v>591017</v>
      </c>
      <c r="L93" s="855">
        <f>'ZZZ-PG1.DBF'!Q89</f>
        <v>73.88</v>
      </c>
      <c r="M93" s="927">
        <f>'ZZZ-PG1.DBF'!R89</f>
        <v>0</v>
      </c>
      <c r="N93" s="819"/>
    </row>
    <row r="94" spans="1:14" ht="18" customHeight="1">
      <c r="A94" s="538" t="s">
        <v>280</v>
      </c>
      <c r="B94" s="559" t="s">
        <v>716</v>
      </c>
      <c r="C94" s="512" t="s">
        <v>0</v>
      </c>
      <c r="D94" s="512" t="s">
        <v>0</v>
      </c>
      <c r="E94" s="512" t="s">
        <v>0</v>
      </c>
      <c r="F94" s="512" t="s">
        <v>0</v>
      </c>
      <c r="G94" s="512" t="s">
        <v>0</v>
      </c>
      <c r="H94" s="512" t="s">
        <v>0</v>
      </c>
      <c r="I94" s="512" t="s">
        <v>0</v>
      </c>
      <c r="J94" s="512" t="s">
        <v>0</v>
      </c>
      <c r="K94" s="512" t="s">
        <v>0</v>
      </c>
      <c r="L94" s="512" t="s">
        <v>0</v>
      </c>
      <c r="M94" s="795" t="s">
        <v>0</v>
      </c>
      <c r="N94" s="529"/>
    </row>
    <row r="95" spans="1:14" ht="17.25" customHeight="1">
      <c r="A95" s="249" t="s">
        <v>281</v>
      </c>
      <c r="B95" s="559"/>
      <c r="C95" s="512">
        <f>'ZZZ-PG1.DBF'!H92</f>
        <v>0</v>
      </c>
      <c r="D95" s="512">
        <f>'ZZZ-PG1.DBF'!I92</f>
        <v>0</v>
      </c>
      <c r="E95" s="512">
        <f>'ZZZ-PG1.DBF'!J92</f>
        <v>0</v>
      </c>
      <c r="F95" s="512">
        <f>'ZZZ-PG1.DBF'!K92</f>
        <v>0</v>
      </c>
      <c r="G95" s="512">
        <f>'ZZZ-PG1.DBF'!L92</f>
        <v>0</v>
      </c>
      <c r="H95" s="512">
        <f>'ZZZ-PG1.DBF'!M92</f>
        <v>0</v>
      </c>
      <c r="I95" s="512">
        <f>'ZZZ-PG1.DBF'!N92</f>
        <v>0</v>
      </c>
      <c r="J95" s="512">
        <f>'ZZZ-PG1.DBF'!O92</f>
        <v>0</v>
      </c>
      <c r="K95" s="512">
        <f>'ZZZ-PG1.DBF'!P92</f>
        <v>0</v>
      </c>
      <c r="L95" s="512">
        <f>'ZZZ-PG1.DBF'!Q92</f>
        <v>0</v>
      </c>
      <c r="M95" s="795">
        <f>'ZZZ-PG1.DBF'!R92</f>
        <v>0</v>
      </c>
      <c r="N95" s="529"/>
    </row>
    <row r="96" spans="1:14" s="802" customFormat="1" ht="29.25" customHeight="1">
      <c r="A96" s="796" t="s">
        <v>282</v>
      </c>
      <c r="B96" s="797"/>
      <c r="C96" s="798" t="str">
        <f>'ZZZ-PG1.DBF'!H93</f>
        <v>23</v>
      </c>
      <c r="D96" s="798">
        <f>'ZZZ-PG1.DBF'!I93</f>
        <v>200000</v>
      </c>
      <c r="E96" s="798">
        <f>'ZZZ-PG1.DBF'!J93</f>
        <v>0</v>
      </c>
      <c r="F96" s="798">
        <f>'ZZZ-PG1.DBF'!K93</f>
        <v>0</v>
      </c>
      <c r="G96" s="798">
        <f>'ZZZ-PG1.DBF'!L93</f>
        <v>200000</v>
      </c>
      <c r="H96" s="798">
        <f>'ZZZ-PG1.DBF'!M93</f>
        <v>0</v>
      </c>
      <c r="I96" s="798">
        <f>'ZZZ-PG1.DBF'!N93</f>
        <v>0</v>
      </c>
      <c r="J96" s="798">
        <f>'ZZZ-PG1.DBF'!O93</f>
        <v>0</v>
      </c>
      <c r="K96" s="798">
        <f>'ZZZ-PG1.DBF'!P93</f>
        <v>200000</v>
      </c>
      <c r="L96" s="798">
        <f>'ZZZ-PG1.DBF'!Q93</f>
        <v>100</v>
      </c>
      <c r="M96" s="799" t="s">
        <v>1566</v>
      </c>
      <c r="N96" s="800"/>
    </row>
    <row r="97" spans="1:14" ht="15.75" customHeight="1">
      <c r="A97" s="249" t="s">
        <v>283</v>
      </c>
      <c r="B97" s="562"/>
      <c r="C97" s="512">
        <f>'ZZZ-PG1.DBF'!H94</f>
        <v>0</v>
      </c>
      <c r="D97" s="512">
        <f>'ZZZ-PG1.DBF'!I94</f>
        <v>0</v>
      </c>
      <c r="E97" s="512">
        <f>'ZZZ-PG1.DBF'!J94</f>
        <v>0</v>
      </c>
      <c r="F97" s="512">
        <f>'ZZZ-PG1.DBF'!K94</f>
        <v>0</v>
      </c>
      <c r="G97" s="512">
        <f>'ZZZ-PG1.DBF'!L94</f>
        <v>0</v>
      </c>
      <c r="H97" s="512">
        <f>'ZZZ-PG1.DBF'!M94</f>
        <v>0</v>
      </c>
      <c r="I97" s="512">
        <f>'ZZZ-PG1.DBF'!N94</f>
        <v>0</v>
      </c>
      <c r="J97" s="512">
        <f>'ZZZ-PG1.DBF'!O94</f>
        <v>0</v>
      </c>
      <c r="K97" s="512">
        <f>'ZZZ-PG1.DBF'!P94</f>
        <v>0</v>
      </c>
      <c r="L97" s="512">
        <f>'ZZZ-PG1.DBF'!Q94</f>
        <v>0</v>
      </c>
      <c r="M97" s="795">
        <f>'ZZZ-PG1.DBF'!R94</f>
        <v>0</v>
      </c>
      <c r="N97" s="529"/>
    </row>
    <row r="98" spans="1:14" ht="15.75" customHeight="1">
      <c r="A98" s="249" t="s">
        <v>284</v>
      </c>
      <c r="B98" s="562"/>
      <c r="C98" s="512">
        <f>'ZZZ-PG1.DBF'!H95</f>
        <v>0</v>
      </c>
      <c r="D98" s="512">
        <f>'ZZZ-PG1.DBF'!I95</f>
        <v>0</v>
      </c>
      <c r="E98" s="512">
        <f>'ZZZ-PG1.DBF'!J95</f>
        <v>0</v>
      </c>
      <c r="F98" s="512">
        <f>'ZZZ-PG1.DBF'!K95</f>
        <v>0</v>
      </c>
      <c r="G98" s="512">
        <f>'ZZZ-PG1.DBF'!L95</f>
        <v>0</v>
      </c>
      <c r="H98" s="512">
        <f>'ZZZ-PG1.DBF'!M95</f>
        <v>0</v>
      </c>
      <c r="I98" s="512">
        <f>'ZZZ-PG1.DBF'!N95</f>
        <v>0</v>
      </c>
      <c r="J98" s="512">
        <f>'ZZZ-PG1.DBF'!O95</f>
        <v>0</v>
      </c>
      <c r="K98" s="512">
        <f>'ZZZ-PG1.DBF'!P95</f>
        <v>0</v>
      </c>
      <c r="L98" s="512">
        <f>'ZZZ-PG1.DBF'!Q95</f>
        <v>0</v>
      </c>
      <c r="M98" s="795">
        <f>'ZZZ-PG1.DBF'!R95</f>
        <v>0</v>
      </c>
      <c r="N98" s="529"/>
    </row>
    <row r="99" spans="1:14" ht="15.75" customHeight="1">
      <c r="A99" s="563" t="s">
        <v>285</v>
      </c>
      <c r="B99" s="562"/>
      <c r="C99" s="512">
        <f>'ZZZ-PG1.DBF'!H96</f>
        <v>0</v>
      </c>
      <c r="D99" s="512">
        <f>'ZZZ-PG1.DBF'!I96</f>
        <v>0</v>
      </c>
      <c r="E99" s="512">
        <f>'ZZZ-PG1.DBF'!J96</f>
        <v>0</v>
      </c>
      <c r="F99" s="512">
        <f>'ZZZ-PG1.DBF'!K96</f>
        <v>0</v>
      </c>
      <c r="G99" s="512">
        <f>'ZZZ-PG1.DBF'!L96</f>
        <v>0</v>
      </c>
      <c r="H99" s="512">
        <f>'ZZZ-PG1.DBF'!M96</f>
        <v>0</v>
      </c>
      <c r="I99" s="512">
        <f>'ZZZ-PG1.DBF'!N96</f>
        <v>0</v>
      </c>
      <c r="J99" s="512">
        <f>'ZZZ-PG1.DBF'!O96</f>
        <v>0</v>
      </c>
      <c r="K99" s="512">
        <f>'ZZZ-PG1.DBF'!P96</f>
        <v>0</v>
      </c>
      <c r="L99" s="512">
        <f>'ZZZ-PG1.DBF'!Q96</f>
        <v>0</v>
      </c>
      <c r="M99" s="795">
        <f>'ZZZ-PG1.DBF'!R96</f>
        <v>0</v>
      </c>
      <c r="N99" s="529"/>
    </row>
    <row r="100" spans="1:14" ht="15.75" customHeight="1">
      <c r="A100" s="511" t="s">
        <v>600</v>
      </c>
      <c r="B100" s="564"/>
      <c r="C100" s="512">
        <f>'ZZZ-PG1.DBF'!H97</f>
        <v>0</v>
      </c>
      <c r="D100" s="512">
        <f>'ZZZ-PG1.DBF'!I97</f>
        <v>0</v>
      </c>
      <c r="E100" s="512">
        <f>'ZZZ-PG1.DBF'!J97</f>
        <v>0</v>
      </c>
      <c r="F100" s="512">
        <f>'ZZZ-PG1.DBF'!K97</f>
        <v>0</v>
      </c>
      <c r="G100" s="512">
        <f>'ZZZ-PG1.DBF'!L97</f>
        <v>0</v>
      </c>
      <c r="H100" s="512">
        <f>'ZZZ-PG1.DBF'!M97</f>
        <v>0</v>
      </c>
      <c r="I100" s="512">
        <f>'ZZZ-PG1.DBF'!N97</f>
        <v>0</v>
      </c>
      <c r="J100" s="512">
        <f>'ZZZ-PG1.DBF'!O97</f>
        <v>0</v>
      </c>
      <c r="K100" s="512">
        <f>'ZZZ-PG1.DBF'!P97</f>
        <v>0</v>
      </c>
      <c r="L100" s="512">
        <f>'ZZZ-PG1.DBF'!Q97</f>
        <v>0</v>
      </c>
      <c r="M100" s="795">
        <f>'ZZZ-PG1.DBF'!R97</f>
        <v>0</v>
      </c>
      <c r="N100" s="529"/>
    </row>
    <row r="101" spans="1:14" ht="15.75" customHeight="1">
      <c r="A101" s="511" t="s">
        <v>601</v>
      </c>
      <c r="B101" s="564"/>
      <c r="C101" s="512">
        <f>'ZZZ-PG1.DBF'!H98</f>
        <v>0</v>
      </c>
      <c r="D101" s="512">
        <f>'ZZZ-PG1.DBF'!I98</f>
        <v>0</v>
      </c>
      <c r="E101" s="512">
        <f>'ZZZ-PG1.DBF'!J98</f>
        <v>0</v>
      </c>
      <c r="F101" s="512">
        <f>'ZZZ-PG1.DBF'!K98</f>
        <v>0</v>
      </c>
      <c r="G101" s="512">
        <f>'ZZZ-PG1.DBF'!L98</f>
        <v>0</v>
      </c>
      <c r="H101" s="512">
        <f>'ZZZ-PG1.DBF'!M98</f>
        <v>0</v>
      </c>
      <c r="I101" s="512">
        <f>'ZZZ-PG1.DBF'!N98</f>
        <v>0</v>
      </c>
      <c r="J101" s="512">
        <f>'ZZZ-PG1.DBF'!O98</f>
        <v>0</v>
      </c>
      <c r="K101" s="512">
        <f>'ZZZ-PG1.DBF'!P98</f>
        <v>0</v>
      </c>
      <c r="L101" s="512">
        <f>'ZZZ-PG1.DBF'!Q98</f>
        <v>0</v>
      </c>
      <c r="M101" s="795">
        <f>'ZZZ-PG1.DBF'!R98</f>
        <v>0</v>
      </c>
      <c r="N101" s="529"/>
    </row>
    <row r="102" spans="1:14" ht="15.75" customHeight="1">
      <c r="A102" s="249" t="s">
        <v>423</v>
      </c>
      <c r="B102" s="539"/>
      <c r="C102" s="512">
        <f>'ZZZ-PG1.DBF'!H99</f>
        <v>0</v>
      </c>
      <c r="D102" s="512">
        <f>'ZZZ-PG1.DBF'!I99</f>
        <v>0</v>
      </c>
      <c r="E102" s="512">
        <f>'ZZZ-PG1.DBF'!J99</f>
        <v>0</v>
      </c>
      <c r="F102" s="512">
        <f>'ZZZ-PG1.DBF'!K99</f>
        <v>0</v>
      </c>
      <c r="G102" s="512">
        <f>'ZZZ-PG1.DBF'!L99</f>
        <v>0</v>
      </c>
      <c r="H102" s="512">
        <f>'ZZZ-PG1.DBF'!M99</f>
        <v>0</v>
      </c>
      <c r="I102" s="512">
        <f>'ZZZ-PG1.DBF'!N99</f>
        <v>0</v>
      </c>
      <c r="J102" s="512">
        <f>'ZZZ-PG1.DBF'!O99</f>
        <v>0</v>
      </c>
      <c r="K102" s="512">
        <f>'ZZZ-PG1.DBF'!P99</f>
        <v>0</v>
      </c>
      <c r="L102" s="512">
        <f>'ZZZ-PG1.DBF'!Q99</f>
        <v>0</v>
      </c>
      <c r="M102" s="795">
        <f>'ZZZ-PG1.DBF'!R99</f>
        <v>0</v>
      </c>
      <c r="N102" s="529"/>
    </row>
    <row r="103" spans="1:14" ht="15.75" customHeight="1">
      <c r="A103" s="552" t="s">
        <v>602</v>
      </c>
      <c r="B103" s="564"/>
      <c r="C103" s="512">
        <f>'ZZZ-PG1.DBF'!H100</f>
        <v>0</v>
      </c>
      <c r="D103" s="512">
        <f>'ZZZ-PG1.DBF'!I100</f>
        <v>0</v>
      </c>
      <c r="E103" s="512">
        <f>'ZZZ-PG1.DBF'!J100</f>
        <v>0</v>
      </c>
      <c r="F103" s="512">
        <f>'ZZZ-PG1.DBF'!K100</f>
        <v>0</v>
      </c>
      <c r="G103" s="512">
        <f>'ZZZ-PG1.DBF'!L100</f>
        <v>0</v>
      </c>
      <c r="H103" s="512">
        <f>'ZZZ-PG1.DBF'!M100</f>
        <v>0</v>
      </c>
      <c r="I103" s="512">
        <f>'ZZZ-PG1.DBF'!N100</f>
        <v>0</v>
      </c>
      <c r="J103" s="512">
        <f>'ZZZ-PG1.DBF'!O100</f>
        <v>0</v>
      </c>
      <c r="K103" s="512">
        <f>'ZZZ-PG1.DBF'!P100</f>
        <v>0</v>
      </c>
      <c r="L103" s="512">
        <f>'ZZZ-PG1.DBF'!Q100</f>
        <v>0</v>
      </c>
      <c r="M103" s="795">
        <f>'ZZZ-PG1.DBF'!R100</f>
        <v>0</v>
      </c>
      <c r="N103" s="529"/>
    </row>
    <row r="104" spans="1:14" ht="15.95" customHeight="1">
      <c r="A104" s="538" t="s">
        <v>314</v>
      </c>
      <c r="B104" s="562"/>
      <c r="C104" s="512" t="s">
        <v>0</v>
      </c>
      <c r="D104" s="513">
        <f>'ZZZ-PG1.DBF'!I101</f>
        <v>200000</v>
      </c>
      <c r="E104" s="513">
        <f>'ZZZ-PG1.DBF'!J101</f>
        <v>0</v>
      </c>
      <c r="F104" s="513">
        <f>'ZZZ-PG1.DBF'!K101</f>
        <v>0</v>
      </c>
      <c r="G104" s="513">
        <f>'ZZZ-PG1.DBF'!L101</f>
        <v>200000</v>
      </c>
      <c r="H104" s="513">
        <f>'ZZZ-PG1.DBF'!M101</f>
        <v>0</v>
      </c>
      <c r="I104" s="513">
        <f>'ZZZ-PG1.DBF'!N101</f>
        <v>0</v>
      </c>
      <c r="J104" s="513">
        <f>'ZZZ-PG1.DBF'!O101</f>
        <v>0</v>
      </c>
      <c r="K104" s="513">
        <f>'ZZZ-PG1.DBF'!P101</f>
        <v>200000</v>
      </c>
      <c r="L104" s="513">
        <f>'ZZZ-PG1.DBF'!Q101</f>
        <v>100</v>
      </c>
      <c r="M104" s="927">
        <f>'ZZZ-PG1.DBF'!R101</f>
        <v>0</v>
      </c>
      <c r="N104" s="529"/>
    </row>
    <row r="105" spans="1:14" ht="17.25" customHeight="1">
      <c r="A105" s="538" t="s">
        <v>144</v>
      </c>
      <c r="B105" s="562" t="s">
        <v>717</v>
      </c>
      <c r="C105" s="512" t="s">
        <v>0</v>
      </c>
      <c r="D105" s="512" t="s">
        <v>0</v>
      </c>
      <c r="E105" s="512" t="s">
        <v>0</v>
      </c>
      <c r="F105" s="512" t="s">
        <v>0</v>
      </c>
      <c r="G105" s="512" t="s">
        <v>0</v>
      </c>
      <c r="H105" s="512" t="s">
        <v>0</v>
      </c>
      <c r="I105" s="512" t="s">
        <v>0</v>
      </c>
      <c r="J105" s="512" t="s">
        <v>0</v>
      </c>
      <c r="K105" s="512" t="s">
        <v>0</v>
      </c>
      <c r="L105" s="512" t="s">
        <v>0</v>
      </c>
      <c r="M105" s="795" t="s">
        <v>0</v>
      </c>
      <c r="N105" s="529"/>
    </row>
    <row r="106" spans="1:14" ht="15" customHeight="1">
      <c r="A106" s="249" t="s">
        <v>286</v>
      </c>
      <c r="B106" s="562"/>
      <c r="C106" s="512">
        <f>'ZZZ-PG1.DBF'!H104</f>
        <v>0</v>
      </c>
      <c r="D106" s="512">
        <f>'ZZZ-PG1.DBF'!I104</f>
        <v>0</v>
      </c>
      <c r="E106" s="512">
        <f>'ZZZ-PG1.DBF'!J104</f>
        <v>0</v>
      </c>
      <c r="F106" s="512">
        <f>'ZZZ-PG1.DBF'!K104</f>
        <v>0</v>
      </c>
      <c r="G106" s="512">
        <f>'ZZZ-PG1.DBF'!L104</f>
        <v>0</v>
      </c>
      <c r="H106" s="512">
        <f>'ZZZ-PG1.DBF'!M104</f>
        <v>0</v>
      </c>
      <c r="I106" s="512">
        <f>'ZZZ-PG1.DBF'!N104</f>
        <v>0</v>
      </c>
      <c r="J106" s="512">
        <f>'ZZZ-PG1.DBF'!O104</f>
        <v>0</v>
      </c>
      <c r="K106" s="512">
        <f>'ZZZ-PG1.DBF'!P104</f>
        <v>0</v>
      </c>
      <c r="L106" s="512">
        <f>'ZZZ-PG1.DBF'!Q104</f>
        <v>0</v>
      </c>
      <c r="M106" s="795">
        <f>'ZZZ-PG1.DBF'!R104</f>
        <v>0</v>
      </c>
      <c r="N106" s="529"/>
    </row>
    <row r="107" spans="1:14" ht="15" customHeight="1">
      <c r="A107" s="249" t="s">
        <v>287</v>
      </c>
      <c r="B107" s="562"/>
      <c r="C107" s="512">
        <f>'ZZZ-PG1.DBF'!H105</f>
        <v>0</v>
      </c>
      <c r="D107" s="512">
        <f>'ZZZ-PG1.DBF'!I105</f>
        <v>0</v>
      </c>
      <c r="E107" s="512">
        <f>'ZZZ-PG1.DBF'!J105</f>
        <v>0</v>
      </c>
      <c r="F107" s="512">
        <f>'ZZZ-PG1.DBF'!K105</f>
        <v>0</v>
      </c>
      <c r="G107" s="512">
        <f>'ZZZ-PG1.DBF'!L105</f>
        <v>0</v>
      </c>
      <c r="H107" s="512">
        <f>'ZZZ-PG1.DBF'!M105</f>
        <v>0</v>
      </c>
      <c r="I107" s="512">
        <f>'ZZZ-PG1.DBF'!N105</f>
        <v>0</v>
      </c>
      <c r="J107" s="512">
        <f>'ZZZ-PG1.DBF'!O105</f>
        <v>0</v>
      </c>
      <c r="K107" s="512">
        <f>'ZZZ-PG1.DBF'!P105</f>
        <v>0</v>
      </c>
      <c r="L107" s="512">
        <f>'ZZZ-PG1.DBF'!Q105</f>
        <v>0</v>
      </c>
      <c r="M107" s="795">
        <f>'ZZZ-PG1.DBF'!R105</f>
        <v>0</v>
      </c>
      <c r="N107" s="529"/>
    </row>
    <row r="108" spans="1:14" ht="15.95" customHeight="1">
      <c r="A108" s="538" t="s">
        <v>305</v>
      </c>
      <c r="B108" s="562"/>
      <c r="C108" s="512" t="s">
        <v>0</v>
      </c>
      <c r="D108" s="513">
        <f>'ZZZ-PG1.DBF'!I106</f>
        <v>0</v>
      </c>
      <c r="E108" s="513">
        <f>'ZZZ-PG1.DBF'!J106</f>
        <v>0</v>
      </c>
      <c r="F108" s="513">
        <f>'ZZZ-PG1.DBF'!K106</f>
        <v>0</v>
      </c>
      <c r="G108" s="513">
        <f>'ZZZ-PG1.DBF'!L106</f>
        <v>0</v>
      </c>
      <c r="H108" s="513">
        <f>'ZZZ-PG1.DBF'!M106</f>
        <v>0</v>
      </c>
      <c r="I108" s="513">
        <f>'ZZZ-PG1.DBF'!N106</f>
        <v>0</v>
      </c>
      <c r="J108" s="513">
        <f>'ZZZ-PG1.DBF'!O106</f>
        <v>0</v>
      </c>
      <c r="K108" s="513">
        <f>'ZZZ-PG1.DBF'!P106</f>
        <v>0</v>
      </c>
      <c r="L108" s="513">
        <f>'ZZZ-PG1.DBF'!Q106</f>
        <v>0</v>
      </c>
      <c r="M108" s="927">
        <f>'ZZZ-PG1.DBF'!R106</f>
        <v>0</v>
      </c>
      <c r="N108" s="529"/>
    </row>
    <row r="109" spans="1:14" ht="16.5" customHeight="1">
      <c r="A109" s="538" t="s">
        <v>145</v>
      </c>
      <c r="B109" s="539" t="s">
        <v>718</v>
      </c>
      <c r="C109" s="512" t="s">
        <v>0</v>
      </c>
      <c r="D109" s="512" t="s">
        <v>0</v>
      </c>
      <c r="E109" s="512" t="s">
        <v>0</v>
      </c>
      <c r="F109" s="512" t="s">
        <v>0</v>
      </c>
      <c r="G109" s="512" t="s">
        <v>0</v>
      </c>
      <c r="H109" s="512" t="s">
        <v>0</v>
      </c>
      <c r="I109" s="512" t="s">
        <v>0</v>
      </c>
      <c r="J109" s="512" t="s">
        <v>0</v>
      </c>
      <c r="K109" s="512" t="s">
        <v>0</v>
      </c>
      <c r="L109" s="512" t="s">
        <v>0</v>
      </c>
      <c r="M109" s="795" t="s">
        <v>0</v>
      </c>
      <c r="N109" s="529"/>
    </row>
    <row r="110" spans="1:14" ht="15.75" customHeight="1">
      <c r="A110" s="249" t="s">
        <v>290</v>
      </c>
      <c r="B110" s="539"/>
      <c r="C110" s="512">
        <f>'ZZZ-PG1.DBF'!H109</f>
        <v>0</v>
      </c>
      <c r="D110" s="512">
        <f>'ZZZ-PG1.DBF'!I109</f>
        <v>0</v>
      </c>
      <c r="E110" s="512">
        <f>'ZZZ-PG1.DBF'!J109</f>
        <v>0</v>
      </c>
      <c r="F110" s="512">
        <f>'ZZZ-PG1.DBF'!K109</f>
        <v>0</v>
      </c>
      <c r="G110" s="512">
        <f>'ZZZ-PG1.DBF'!L109</f>
        <v>0</v>
      </c>
      <c r="H110" s="512">
        <f>'ZZZ-PG1.DBF'!M109</f>
        <v>0</v>
      </c>
      <c r="I110" s="512">
        <f>'ZZZ-PG1.DBF'!N109</f>
        <v>0</v>
      </c>
      <c r="J110" s="512">
        <f>'ZZZ-PG1.DBF'!O109</f>
        <v>0</v>
      </c>
      <c r="K110" s="512">
        <f>'ZZZ-PG1.DBF'!P109</f>
        <v>0</v>
      </c>
      <c r="L110" s="512">
        <f>'ZZZ-PG1.DBF'!Q109</f>
        <v>0</v>
      </c>
      <c r="M110" s="795">
        <f>'ZZZ-PG1.DBF'!R109</f>
        <v>0</v>
      </c>
      <c r="N110" s="529"/>
    </row>
    <row r="111" spans="1:14" ht="12.75" customHeight="1">
      <c r="A111" s="538" t="s">
        <v>317</v>
      </c>
      <c r="B111" s="539"/>
      <c r="C111" s="512" t="s">
        <v>0</v>
      </c>
      <c r="D111" s="513">
        <f>'ZZZ-PG1.DBF'!I110</f>
        <v>0</v>
      </c>
      <c r="E111" s="513">
        <f>'ZZZ-PG1.DBF'!J110</f>
        <v>0</v>
      </c>
      <c r="F111" s="513">
        <f>'ZZZ-PG1.DBF'!K110</f>
        <v>0</v>
      </c>
      <c r="G111" s="513">
        <f>'ZZZ-PG1.DBF'!L110</f>
        <v>0</v>
      </c>
      <c r="H111" s="513">
        <f>'ZZZ-PG1.DBF'!M110</f>
        <v>0</v>
      </c>
      <c r="I111" s="513">
        <f>'ZZZ-PG1.DBF'!N110</f>
        <v>0</v>
      </c>
      <c r="J111" s="513">
        <f>'ZZZ-PG1.DBF'!O110</f>
        <v>0</v>
      </c>
      <c r="K111" s="513">
        <f>'ZZZ-PG1.DBF'!P110</f>
        <v>0</v>
      </c>
      <c r="L111" s="513">
        <f>'ZZZ-PG1.DBF'!Q110</f>
        <v>0</v>
      </c>
      <c r="M111" s="927">
        <f>'ZZZ-PG1.DBF'!R110</f>
        <v>0</v>
      </c>
      <c r="N111" s="529"/>
    </row>
    <row r="112" spans="1:14" ht="16.5" customHeight="1">
      <c r="A112" s="547" t="s">
        <v>146</v>
      </c>
      <c r="B112" s="539" t="s">
        <v>700</v>
      </c>
      <c r="C112" s="512" t="s">
        <v>0</v>
      </c>
      <c r="D112" s="512" t="s">
        <v>0</v>
      </c>
      <c r="E112" s="512" t="s">
        <v>0</v>
      </c>
      <c r="F112" s="512" t="s">
        <v>0</v>
      </c>
      <c r="G112" s="512" t="s">
        <v>0</v>
      </c>
      <c r="H112" s="512" t="s">
        <v>0</v>
      </c>
      <c r="I112" s="512" t="s">
        <v>0</v>
      </c>
      <c r="J112" s="512" t="s">
        <v>0</v>
      </c>
      <c r="K112" s="512" t="s">
        <v>0</v>
      </c>
      <c r="L112" s="512" t="s">
        <v>0</v>
      </c>
      <c r="M112" s="795" t="s">
        <v>0</v>
      </c>
      <c r="N112" s="529"/>
    </row>
    <row r="113" spans="1:14" ht="12.75" customHeight="1">
      <c r="A113" s="249" t="s">
        <v>292</v>
      </c>
      <c r="B113" s="539"/>
      <c r="C113" s="512">
        <f>'ZZZ-PG1.DBF'!H113</f>
        <v>0</v>
      </c>
      <c r="D113" s="512">
        <f>'ZZZ-PG1.DBF'!I113</f>
        <v>0</v>
      </c>
      <c r="E113" s="512">
        <f>'ZZZ-PG1.DBF'!J113</f>
        <v>0</v>
      </c>
      <c r="F113" s="512">
        <f>'ZZZ-PG1.DBF'!K113</f>
        <v>0</v>
      </c>
      <c r="G113" s="512">
        <f>'ZZZ-PG1.DBF'!L113</f>
        <v>0</v>
      </c>
      <c r="H113" s="512">
        <f>'ZZZ-PG1.DBF'!M113</f>
        <v>0</v>
      </c>
      <c r="I113" s="512">
        <f>'ZZZ-PG1.DBF'!N113</f>
        <v>0</v>
      </c>
      <c r="J113" s="512">
        <f>'ZZZ-PG1.DBF'!O113</f>
        <v>0</v>
      </c>
      <c r="K113" s="512">
        <f>'ZZZ-PG1.DBF'!P113</f>
        <v>0</v>
      </c>
      <c r="L113" s="512">
        <f>'ZZZ-PG1.DBF'!Q113</f>
        <v>0</v>
      </c>
      <c r="M113" s="795">
        <f>'ZZZ-PG1.DBF'!R113</f>
        <v>0</v>
      </c>
      <c r="N113" s="529"/>
    </row>
    <row r="114" spans="1:14" ht="15.95" customHeight="1">
      <c r="A114" s="538" t="s">
        <v>319</v>
      </c>
      <c r="B114" s="539"/>
      <c r="C114" s="512" t="s">
        <v>0</v>
      </c>
      <c r="D114" s="513">
        <f>'ZZZ-PG1.DBF'!I114</f>
        <v>0</v>
      </c>
      <c r="E114" s="513">
        <f>'ZZZ-PG1.DBF'!J114</f>
        <v>0</v>
      </c>
      <c r="F114" s="513">
        <f>'ZZZ-PG1.DBF'!K114</f>
        <v>0</v>
      </c>
      <c r="G114" s="513">
        <f>'ZZZ-PG1.DBF'!L114</f>
        <v>0</v>
      </c>
      <c r="H114" s="513">
        <f>'ZZZ-PG1.DBF'!M114</f>
        <v>0</v>
      </c>
      <c r="I114" s="513">
        <f>'ZZZ-PG1.DBF'!N114</f>
        <v>0</v>
      </c>
      <c r="J114" s="513">
        <f>'ZZZ-PG1.DBF'!O114</f>
        <v>0</v>
      </c>
      <c r="K114" s="513">
        <f>'ZZZ-PG1.DBF'!P114</f>
        <v>0</v>
      </c>
      <c r="L114" s="513">
        <f>'ZZZ-PG1.DBF'!Q114</f>
        <v>0</v>
      </c>
      <c r="M114" s="927">
        <f>'ZZZ-PG1.DBF'!R114</f>
        <v>0</v>
      </c>
      <c r="N114" s="529"/>
    </row>
    <row r="115" spans="1:14" ht="15.95" customHeight="1">
      <c r="A115" s="538" t="s">
        <v>147</v>
      </c>
      <c r="B115" s="539" t="s">
        <v>701</v>
      </c>
      <c r="C115" s="512" t="s">
        <v>0</v>
      </c>
      <c r="D115" s="512" t="s">
        <v>0</v>
      </c>
      <c r="E115" s="512" t="s">
        <v>0</v>
      </c>
      <c r="F115" s="512" t="s">
        <v>0</v>
      </c>
      <c r="G115" s="512" t="s">
        <v>0</v>
      </c>
      <c r="H115" s="512" t="s">
        <v>0</v>
      </c>
      <c r="I115" s="512" t="s">
        <v>0</v>
      </c>
      <c r="J115" s="512" t="s">
        <v>0</v>
      </c>
      <c r="K115" s="512" t="s">
        <v>0</v>
      </c>
      <c r="L115" s="512" t="s">
        <v>0</v>
      </c>
      <c r="M115" s="795" t="s">
        <v>0</v>
      </c>
      <c r="N115" s="529"/>
    </row>
    <row r="116" spans="1:14" ht="14.25" customHeight="1">
      <c r="A116" s="511" t="s">
        <v>293</v>
      </c>
      <c r="B116" s="553"/>
      <c r="C116" s="512">
        <f>'ZZZ-PG1.DBF'!H117</f>
        <v>0</v>
      </c>
      <c r="D116" s="512">
        <f>'ZZZ-PG1.DBF'!I117</f>
        <v>0</v>
      </c>
      <c r="E116" s="512">
        <f>'ZZZ-PG1.DBF'!J117</f>
        <v>0</v>
      </c>
      <c r="F116" s="512">
        <f>'ZZZ-PG1.DBF'!K117</f>
        <v>0</v>
      </c>
      <c r="G116" s="512">
        <f>'ZZZ-PG1.DBF'!L117</f>
        <v>0</v>
      </c>
      <c r="H116" s="512">
        <f>'ZZZ-PG1.DBF'!M117</f>
        <v>0</v>
      </c>
      <c r="I116" s="512">
        <f>'ZZZ-PG1.DBF'!N117</f>
        <v>0</v>
      </c>
      <c r="J116" s="512">
        <f>'ZZZ-PG1.DBF'!O117</f>
        <v>0</v>
      </c>
      <c r="K116" s="512">
        <f>'ZZZ-PG1.DBF'!P117</f>
        <v>0</v>
      </c>
      <c r="L116" s="512">
        <f>'ZZZ-PG1.DBF'!Q117</f>
        <v>0</v>
      </c>
      <c r="M116" s="795">
        <f>'ZZZ-PG1.DBF'!R117</f>
        <v>0</v>
      </c>
      <c r="N116" s="529"/>
    </row>
    <row r="117" spans="1:14" ht="14.25" customHeight="1">
      <c r="A117" s="511" t="s">
        <v>294</v>
      </c>
      <c r="B117" s="553"/>
      <c r="C117" s="512">
        <f>'ZZZ-PG1.DBF'!H118</f>
        <v>0</v>
      </c>
      <c r="D117" s="512">
        <f>'ZZZ-PG1.DBF'!I118</f>
        <v>0</v>
      </c>
      <c r="E117" s="512">
        <f>'ZZZ-PG1.DBF'!J118</f>
        <v>0</v>
      </c>
      <c r="F117" s="512">
        <f>'ZZZ-PG1.DBF'!K118</f>
        <v>0</v>
      </c>
      <c r="G117" s="512">
        <f>'ZZZ-PG1.DBF'!L118</f>
        <v>0</v>
      </c>
      <c r="H117" s="512">
        <f>'ZZZ-PG1.DBF'!M118</f>
        <v>0</v>
      </c>
      <c r="I117" s="512">
        <f>'ZZZ-PG1.DBF'!N118</f>
        <v>0</v>
      </c>
      <c r="J117" s="512">
        <f>'ZZZ-PG1.DBF'!O118</f>
        <v>0</v>
      </c>
      <c r="K117" s="512">
        <f>'ZZZ-PG1.DBF'!P118</f>
        <v>0</v>
      </c>
      <c r="L117" s="512">
        <f>'ZZZ-PG1.DBF'!Q118</f>
        <v>0</v>
      </c>
      <c r="M117" s="795">
        <f>'ZZZ-PG1.DBF'!R118</f>
        <v>0</v>
      </c>
      <c r="N117" s="529"/>
    </row>
    <row r="118" spans="1:14" ht="14.25" customHeight="1">
      <c r="A118" s="511" t="s">
        <v>295</v>
      </c>
      <c r="B118" s="553"/>
      <c r="C118" s="512">
        <f>'ZZZ-PG1.DBF'!H119</f>
        <v>0</v>
      </c>
      <c r="D118" s="512">
        <f>'ZZZ-PG1.DBF'!I119</f>
        <v>0</v>
      </c>
      <c r="E118" s="512">
        <f>'ZZZ-PG1.DBF'!J119</f>
        <v>0</v>
      </c>
      <c r="F118" s="512">
        <f>'ZZZ-PG1.DBF'!K119</f>
        <v>0</v>
      </c>
      <c r="G118" s="512">
        <f>'ZZZ-PG1.DBF'!L119</f>
        <v>0</v>
      </c>
      <c r="H118" s="512">
        <f>'ZZZ-PG1.DBF'!M119</f>
        <v>0</v>
      </c>
      <c r="I118" s="512">
        <f>'ZZZ-PG1.DBF'!N119</f>
        <v>0</v>
      </c>
      <c r="J118" s="512">
        <f>'ZZZ-PG1.DBF'!O119</f>
        <v>0</v>
      </c>
      <c r="K118" s="512">
        <f>'ZZZ-PG1.DBF'!P119</f>
        <v>0</v>
      </c>
      <c r="L118" s="512">
        <f>'ZZZ-PG1.DBF'!Q119</f>
        <v>0</v>
      </c>
      <c r="M118" s="795">
        <f>'ZZZ-PG1.DBF'!R119</f>
        <v>0</v>
      </c>
      <c r="N118" s="529"/>
    </row>
    <row r="119" spans="1:14" ht="14.25" customHeight="1">
      <c r="A119" s="511" t="s">
        <v>603</v>
      </c>
      <c r="B119" s="553"/>
      <c r="C119" s="512">
        <f>'ZZZ-PG1.DBF'!H120</f>
        <v>0</v>
      </c>
      <c r="D119" s="512">
        <f>'ZZZ-PG1.DBF'!I120</f>
        <v>0</v>
      </c>
      <c r="E119" s="512">
        <f>'ZZZ-PG1.DBF'!J120</f>
        <v>0</v>
      </c>
      <c r="F119" s="512">
        <f>'ZZZ-PG1.DBF'!K120</f>
        <v>0</v>
      </c>
      <c r="G119" s="512">
        <f>'ZZZ-PG1.DBF'!L120</f>
        <v>0</v>
      </c>
      <c r="H119" s="512">
        <f>'ZZZ-PG1.DBF'!M120</f>
        <v>0</v>
      </c>
      <c r="I119" s="512">
        <f>'ZZZ-PG1.DBF'!N120</f>
        <v>0</v>
      </c>
      <c r="J119" s="512">
        <f>'ZZZ-PG1.DBF'!O120</f>
        <v>0</v>
      </c>
      <c r="K119" s="512">
        <f>'ZZZ-PG1.DBF'!P120</f>
        <v>0</v>
      </c>
      <c r="L119" s="512">
        <f>'ZZZ-PG1.DBF'!Q120</f>
        <v>0</v>
      </c>
      <c r="M119" s="795">
        <f>'ZZZ-PG1.DBF'!R120</f>
        <v>0</v>
      </c>
      <c r="N119" s="529"/>
    </row>
    <row r="120" spans="1:14" ht="15.75" customHeight="1">
      <c r="A120" s="538" t="s">
        <v>321</v>
      </c>
      <c r="B120" s="539"/>
      <c r="C120" s="512" t="s">
        <v>0</v>
      </c>
      <c r="D120" s="513">
        <f>'ZZZ-PG1.DBF'!I121</f>
        <v>0</v>
      </c>
      <c r="E120" s="513">
        <f>'ZZZ-PG1.DBF'!J121</f>
        <v>0</v>
      </c>
      <c r="F120" s="513">
        <f>'ZZZ-PG1.DBF'!K121</f>
        <v>0</v>
      </c>
      <c r="G120" s="513">
        <f>'ZZZ-PG1.DBF'!L121</f>
        <v>0</v>
      </c>
      <c r="H120" s="513">
        <f>'ZZZ-PG1.DBF'!M121</f>
        <v>0</v>
      </c>
      <c r="I120" s="513">
        <f>'ZZZ-PG1.DBF'!N121</f>
        <v>0</v>
      </c>
      <c r="J120" s="513">
        <f>'ZZZ-PG1.DBF'!O121</f>
        <v>0</v>
      </c>
      <c r="K120" s="513">
        <f>'ZZZ-PG1.DBF'!P121</f>
        <v>0</v>
      </c>
      <c r="L120" s="513">
        <f>'ZZZ-PG1.DBF'!Q121</f>
        <v>0</v>
      </c>
      <c r="M120" s="927">
        <f>'ZZZ-PG1.DBF'!R121</f>
        <v>0</v>
      </c>
      <c r="N120" s="529"/>
    </row>
    <row r="121" spans="1:14" ht="14.25" customHeight="1" thickBot="1">
      <c r="A121" s="538" t="s">
        <v>322</v>
      </c>
      <c r="B121" s="553"/>
      <c r="C121" s="516" t="s">
        <v>0</v>
      </c>
      <c r="D121" s="517">
        <f>'ZZZ-PG1.DBF'!I123</f>
        <v>1000000</v>
      </c>
      <c r="E121" s="517">
        <f>'ZZZ-PG1.DBF'!J123</f>
        <v>0</v>
      </c>
      <c r="F121" s="517">
        <f>'ZZZ-PG1.DBF'!K123</f>
        <v>0</v>
      </c>
      <c r="G121" s="517">
        <f>'ZZZ-PG1.DBF'!L123</f>
        <v>1000000</v>
      </c>
      <c r="H121" s="517">
        <f>'ZZZ-PG1.DBF'!M123</f>
        <v>208983</v>
      </c>
      <c r="I121" s="517">
        <f>'ZZZ-PG1.DBF'!N123</f>
        <v>0</v>
      </c>
      <c r="J121" s="517">
        <f>'ZZZ-PG1.DBF'!O123</f>
        <v>208983</v>
      </c>
      <c r="K121" s="517">
        <f>'ZZZ-PG1.DBF'!P123</f>
        <v>791017</v>
      </c>
      <c r="L121" s="517">
        <f>'ZZZ-PG1.DBF'!Q123</f>
        <v>79.099999999999994</v>
      </c>
      <c r="M121" s="930">
        <f>'ZZZ-PG1.DBF'!R123</f>
        <v>0</v>
      </c>
      <c r="N121" s="529"/>
    </row>
    <row r="122" spans="1:14" ht="15.95" customHeight="1">
      <c r="A122" s="565" t="s">
        <v>610</v>
      </c>
      <c r="B122" s="561"/>
      <c r="C122" s="593" t="s">
        <v>0</v>
      </c>
      <c r="D122" s="858">
        <f>'ZZZ-PG1.DBF'!I125</f>
        <v>10021000</v>
      </c>
      <c r="E122" s="858">
        <f>'ZZZ-PG1.DBF'!J125</f>
        <v>-130060</v>
      </c>
      <c r="F122" s="858">
        <f>'ZZZ-PG1.DBF'!K125</f>
        <v>0</v>
      </c>
      <c r="G122" s="858">
        <f>'ZZZ-PG1.DBF'!L125</f>
        <v>9890940</v>
      </c>
      <c r="H122" s="858">
        <f>'ZZZ-PG1.DBF'!M125</f>
        <v>8538080</v>
      </c>
      <c r="I122" s="858">
        <f>'ZZZ-PG1.DBF'!N125</f>
        <v>0</v>
      </c>
      <c r="J122" s="858">
        <f>'ZZZ-PG1.DBF'!O125</f>
        <v>8538080</v>
      </c>
      <c r="K122" s="858">
        <f>'ZZZ-PG1.DBF'!P125</f>
        <v>1352860</v>
      </c>
      <c r="L122" s="858">
        <f>'ZZZ-PG1.DBF'!Q125</f>
        <v>13.68</v>
      </c>
      <c r="M122" s="931">
        <f>'ZZZ-PG1.DBF'!R125</f>
        <v>0</v>
      </c>
      <c r="N122" s="529"/>
    </row>
    <row r="123" spans="1:14" ht="15.95" customHeight="1">
      <c r="A123" s="584"/>
      <c r="B123" s="859"/>
      <c r="C123" s="820"/>
      <c r="D123" s="824"/>
      <c r="E123" s="824"/>
      <c r="F123" s="824"/>
      <c r="G123" s="824"/>
      <c r="H123" s="824"/>
      <c r="I123" s="824"/>
      <c r="J123" s="824"/>
      <c r="K123" s="824"/>
      <c r="L123" s="824"/>
      <c r="M123" s="932"/>
      <c r="N123" s="529"/>
    </row>
    <row r="124" spans="1:14" ht="15.75">
      <c r="A124" s="566"/>
      <c r="B124" s="566"/>
      <c r="C124" s="567"/>
      <c r="D124" s="566"/>
      <c r="E124" s="566"/>
      <c r="F124" s="566"/>
      <c r="G124" s="566"/>
      <c r="H124" s="566"/>
      <c r="J124" s="293" t="s">
        <v>234</v>
      </c>
      <c r="K124" s="568"/>
      <c r="L124" s="522"/>
      <c r="M124" s="933"/>
      <c r="N124" s="529"/>
    </row>
    <row r="125" spans="1:14" ht="14.25" customHeight="1">
      <c r="A125" s="566"/>
      <c r="B125" s="566"/>
      <c r="C125" s="567"/>
      <c r="D125" s="566"/>
      <c r="E125" s="566"/>
      <c r="F125" s="566"/>
      <c r="G125" s="566"/>
      <c r="H125" s="566"/>
      <c r="J125" s="569" t="s">
        <v>241</v>
      </c>
      <c r="K125" s="566"/>
      <c r="L125" s="566"/>
      <c r="M125" s="933"/>
      <c r="N125" s="529"/>
    </row>
    <row r="126" spans="1:14" ht="13.5" customHeight="1">
      <c r="A126" s="566"/>
      <c r="B126" s="566"/>
      <c r="C126" s="567"/>
      <c r="D126" s="566"/>
      <c r="E126" s="566"/>
      <c r="F126" s="566"/>
      <c r="G126" s="566"/>
      <c r="H126" s="566"/>
      <c r="J126" s="295" t="s">
        <v>14</v>
      </c>
      <c r="K126" s="566"/>
      <c r="L126" s="566"/>
      <c r="M126" s="933"/>
      <c r="N126" s="529"/>
    </row>
    <row r="129" spans="1:13">
      <c r="A129" s="285" t="str">
        <f>'ZZZ-PG1.DBF'!F521</f>
        <v>Details of reference votes &amp; fm=RF</v>
      </c>
      <c r="L129" s="281">
        <f>'ZZZ-PG1.DBF'!Q521</f>
        <v>2</v>
      </c>
      <c r="M129" s="921" t="s">
        <v>0</v>
      </c>
    </row>
    <row r="130" spans="1:13">
      <c r="A130" s="285" t="str">
        <f>'ZZZ-PG1.DBF'!F522</f>
        <v>1205(i)-Supply of News Papers</v>
      </c>
      <c r="C130" s="571" t="str">
        <f>'ZZZ-PG1.DBF'!H522</f>
        <v>22</v>
      </c>
      <c r="D130" s="285">
        <f>'ZZZ-PG1.DBF'!I522</f>
        <v>14000</v>
      </c>
      <c r="E130" s="285">
        <f>'ZZZ-PG1.DBF'!J522</f>
        <v>-840</v>
      </c>
      <c r="F130" s="285">
        <f>'ZZZ-PG1.DBF'!K522</f>
        <v>0</v>
      </c>
      <c r="G130" s="285">
        <f>'ZZZ-PG1.DBF'!L522</f>
        <v>13160</v>
      </c>
      <c r="H130" s="285">
        <f>'ZZZ-PG1.DBF'!M522</f>
        <v>11740</v>
      </c>
      <c r="I130" s="285">
        <f>'ZZZ-PG1.DBF'!N522</f>
        <v>0</v>
      </c>
      <c r="J130" s="285">
        <f>'ZZZ-PG1.DBF'!O522</f>
        <v>11740</v>
      </c>
      <c r="K130" s="285">
        <f>'ZZZ-PG1.DBF'!P522</f>
        <v>1420</v>
      </c>
      <c r="L130" s="285">
        <f>'ZZZ-PG1.DBF'!Q522</f>
        <v>10.79</v>
      </c>
      <c r="M130" s="934">
        <f>'ZZZ-PG1.DBF'!R522</f>
        <v>0</v>
      </c>
    </row>
    <row r="131" spans="1:13">
      <c r="A131" s="285" t="str">
        <f>'ZZZ-PG1.DBF'!F523</f>
        <v>1205(ii)-Consumable Goods</v>
      </c>
      <c r="C131" s="571" t="str">
        <f>'ZZZ-PG1.DBF'!H523</f>
        <v>22</v>
      </c>
      <c r="D131" s="285">
        <f>'ZZZ-PG1.DBF'!I523</f>
        <v>29000</v>
      </c>
      <c r="E131" s="285">
        <f>'ZZZ-PG1.DBF'!J523</f>
        <v>-1740</v>
      </c>
      <c r="F131" s="285">
        <f>'ZZZ-PG1.DBF'!K523</f>
        <v>0</v>
      </c>
      <c r="G131" s="285">
        <f>'ZZZ-PG1.DBF'!L523</f>
        <v>27260</v>
      </c>
      <c r="H131" s="285">
        <f>'ZZZ-PG1.DBF'!M523</f>
        <v>12718</v>
      </c>
      <c r="I131" s="285">
        <f>'ZZZ-PG1.DBF'!N523</f>
        <v>0</v>
      </c>
      <c r="J131" s="285">
        <f>'ZZZ-PG1.DBF'!O523</f>
        <v>12718</v>
      </c>
      <c r="K131" s="285">
        <f>'ZZZ-PG1.DBF'!P523</f>
        <v>14542</v>
      </c>
      <c r="L131" s="285">
        <f>'ZZZ-PG1.DBF'!Q523</f>
        <v>53.35</v>
      </c>
      <c r="M131" s="934" t="str">
        <f>'ZZZ-PG1.DBF'!R523</f>
        <v>**Y**</v>
      </c>
    </row>
    <row r="132" spans="1:13">
      <c r="A132" s="285" t="str">
        <f>'ZZZ-PG1.DBF'!F524</f>
        <v>1205(iii)-Sanitary Goods</v>
      </c>
      <c r="C132" s="571" t="str">
        <f>'ZZZ-PG1.DBF'!H524</f>
        <v>22</v>
      </c>
      <c r="D132" s="285">
        <f>'ZZZ-PG1.DBF'!I524</f>
        <v>7000</v>
      </c>
      <c r="E132" s="285">
        <f>'ZZZ-PG1.DBF'!J524</f>
        <v>-420</v>
      </c>
      <c r="F132" s="285">
        <f>'ZZZ-PG1.DBF'!K524</f>
        <v>0</v>
      </c>
      <c r="G132" s="285">
        <f>'ZZZ-PG1.DBF'!L524</f>
        <v>6580</v>
      </c>
      <c r="H132" s="285">
        <f>'ZZZ-PG1.DBF'!M524</f>
        <v>5258</v>
      </c>
      <c r="I132" s="285">
        <f>'ZZZ-PG1.DBF'!N524</f>
        <v>0</v>
      </c>
      <c r="J132" s="285">
        <f>'ZZZ-PG1.DBF'!O524</f>
        <v>5258</v>
      </c>
      <c r="K132" s="285">
        <f>'ZZZ-PG1.DBF'!P524</f>
        <v>1322</v>
      </c>
      <c r="L132" s="285">
        <f>'ZZZ-PG1.DBF'!Q524</f>
        <v>20.09</v>
      </c>
      <c r="M132" s="934">
        <f>'ZZZ-PG1.DBF'!R524</f>
        <v>0</v>
      </c>
    </row>
    <row r="133" spans="1:13">
      <c r="A133" s="285" t="str">
        <f>'ZZZ-PG1.DBF'!F525</f>
        <v>1409(xvi)-Officers Trainings</v>
      </c>
      <c r="C133" s="571" t="str">
        <f>'ZZZ-PG1.DBF'!H525</f>
        <v>22</v>
      </c>
      <c r="D133" s="285">
        <f>'ZZZ-PG1.DBF'!I525</f>
        <v>10000</v>
      </c>
      <c r="E133" s="285">
        <f>'ZZZ-PG1.DBF'!J525</f>
        <v>-600</v>
      </c>
      <c r="F133" s="285">
        <f>'ZZZ-PG1.DBF'!K525</f>
        <v>0</v>
      </c>
      <c r="G133" s="285">
        <f>'ZZZ-PG1.DBF'!L525</f>
        <v>9400</v>
      </c>
      <c r="H133" s="285">
        <f>'ZZZ-PG1.DBF'!M525</f>
        <v>0</v>
      </c>
      <c r="I133" s="285">
        <f>'ZZZ-PG1.DBF'!N525</f>
        <v>0</v>
      </c>
      <c r="J133" s="285">
        <f>'ZZZ-PG1.DBF'!O525</f>
        <v>0</v>
      </c>
      <c r="K133" s="285">
        <f>'ZZZ-PG1.DBF'!P525</f>
        <v>9400</v>
      </c>
      <c r="L133" s="285">
        <f>'ZZZ-PG1.DBF'!Q525</f>
        <v>100</v>
      </c>
      <c r="M133" s="934">
        <f>'ZZZ-PG1.DBF'!R525</f>
        <v>0</v>
      </c>
    </row>
    <row r="134" spans="1:13">
      <c r="A134" s="285" t="str">
        <f>'ZZZ-PG1.DBF'!F526</f>
        <v>1409(xxv)-Sanitary Services</v>
      </c>
      <c r="C134" s="571" t="str">
        <f>'ZZZ-PG1.DBF'!H526</f>
        <v>22</v>
      </c>
      <c r="D134" s="285">
        <f>'ZZZ-PG1.DBF'!I526</f>
        <v>40000</v>
      </c>
      <c r="E134" s="285">
        <f>'ZZZ-PG1.DBF'!J526</f>
        <v>-2400</v>
      </c>
      <c r="F134" s="285">
        <f>'ZZZ-PG1.DBF'!K526</f>
        <v>0</v>
      </c>
      <c r="G134" s="285">
        <f>'ZZZ-PG1.DBF'!L526</f>
        <v>37600</v>
      </c>
      <c r="H134" s="285">
        <f>'ZZZ-PG1.DBF'!M526</f>
        <v>36000</v>
      </c>
      <c r="I134" s="285">
        <f>'ZZZ-PG1.DBF'!N526</f>
        <v>0</v>
      </c>
      <c r="J134" s="285">
        <f>'ZZZ-PG1.DBF'!O526</f>
        <v>36000</v>
      </c>
      <c r="K134" s="285">
        <f>'ZZZ-PG1.DBF'!P526</f>
        <v>1600</v>
      </c>
      <c r="L134" s="285">
        <f>'ZZZ-PG1.DBF'!Q526</f>
        <v>4.26</v>
      </c>
      <c r="M134" s="934">
        <f>'ZZZ-PG1.DBF'!R526</f>
        <v>0</v>
      </c>
    </row>
    <row r="135" spans="1:13">
      <c r="A135" s="285" t="str">
        <f>'ZZZ-PG1.DBF'!F527</f>
        <v>1409(xxxi)-Newspaper/Gazette Notices</v>
      </c>
      <c r="C135" s="571" t="str">
        <f>'ZZZ-PG1.DBF'!H527</f>
        <v>22</v>
      </c>
      <c r="D135" s="285">
        <f>'ZZZ-PG1.DBF'!I527</f>
        <v>190000</v>
      </c>
      <c r="E135" s="285">
        <f>'ZZZ-PG1.DBF'!J527</f>
        <v>-11400</v>
      </c>
      <c r="F135" s="285">
        <f>'ZZZ-PG1.DBF'!K527</f>
        <v>0</v>
      </c>
      <c r="G135" s="285">
        <f>'ZZZ-PG1.DBF'!L527</f>
        <v>178600</v>
      </c>
      <c r="H135" s="285">
        <f>'ZZZ-PG1.DBF'!M527</f>
        <v>173880</v>
      </c>
      <c r="I135" s="285">
        <f>'ZZZ-PG1.DBF'!N527</f>
        <v>0</v>
      </c>
      <c r="J135" s="285">
        <f>'ZZZ-PG1.DBF'!O527</f>
        <v>173880</v>
      </c>
      <c r="K135" s="285">
        <f>'ZZZ-PG1.DBF'!P527</f>
        <v>4720</v>
      </c>
      <c r="L135" s="285">
        <f>'ZZZ-PG1.DBF'!Q527</f>
        <v>2.64</v>
      </c>
      <c r="M135" s="934">
        <f>'ZZZ-PG1.DBF'!R527</f>
        <v>0</v>
      </c>
    </row>
    <row r="136" spans="1:13">
      <c r="A136" s="285" t="str">
        <f>'ZZZ-PG1.DBF'!F528</f>
        <v>1409(xxxvi)-Allowances for Interviews</v>
      </c>
      <c r="C136" s="571" t="str">
        <f>'ZZZ-PG1.DBF'!H528</f>
        <v>22</v>
      </c>
      <c r="D136" s="285">
        <f>'ZZZ-PG1.DBF'!I528</f>
        <v>60000</v>
      </c>
      <c r="E136" s="285">
        <f>'ZZZ-PG1.DBF'!J528</f>
        <v>-3600</v>
      </c>
      <c r="F136" s="285">
        <f>'ZZZ-PG1.DBF'!K528</f>
        <v>0</v>
      </c>
      <c r="G136" s="285">
        <f>'ZZZ-PG1.DBF'!L528</f>
        <v>56400</v>
      </c>
      <c r="H136" s="285">
        <f>'ZZZ-PG1.DBF'!M528</f>
        <v>42000</v>
      </c>
      <c r="I136" s="285">
        <f>'ZZZ-PG1.DBF'!N528</f>
        <v>0</v>
      </c>
      <c r="J136" s="285">
        <f>'ZZZ-PG1.DBF'!O528</f>
        <v>42000</v>
      </c>
      <c r="K136" s="285">
        <f>'ZZZ-PG1.DBF'!P528</f>
        <v>14400</v>
      </c>
      <c r="L136" s="285">
        <f>'ZZZ-PG1.DBF'!Q528</f>
        <v>25.53</v>
      </c>
      <c r="M136" s="934" t="str">
        <f>'ZZZ-PG1.DBF'!R528</f>
        <v>**Y**</v>
      </c>
    </row>
    <row r="137" spans="1:13">
      <c r="A137" s="285" t="str">
        <f>'ZZZ-PG1.DBF'!F529</f>
        <v>1409(xLiii)-Workshops, Seminars and Training</v>
      </c>
      <c r="C137" s="571" t="str">
        <f>'ZZZ-PG1.DBF'!H529</f>
        <v>22</v>
      </c>
      <c r="D137" s="285">
        <f>'ZZZ-PG1.DBF'!I529</f>
        <v>100000</v>
      </c>
      <c r="E137" s="285">
        <f>'ZZZ-PG1.DBF'!J529</f>
        <v>-100000</v>
      </c>
      <c r="F137" s="285">
        <f>'ZZZ-PG1.DBF'!K529</f>
        <v>0</v>
      </c>
      <c r="G137" s="285">
        <f>'ZZZ-PG1.DBF'!L529</f>
        <v>0</v>
      </c>
      <c r="H137" s="285">
        <f>'ZZZ-PG1.DBF'!M529</f>
        <v>0</v>
      </c>
      <c r="I137" s="285">
        <f>'ZZZ-PG1.DBF'!N529</f>
        <v>0</v>
      </c>
      <c r="J137" s="285">
        <f>'ZZZ-PG1.DBF'!O529</f>
        <v>0</v>
      </c>
      <c r="K137" s="285">
        <f>'ZZZ-PG1.DBF'!P529</f>
        <v>0</v>
      </c>
      <c r="L137" s="285">
        <f>'ZZZ-PG1.DBF'!Q529</f>
        <v>0</v>
      </c>
      <c r="M137" s="934">
        <f>'ZZZ-PG1.DBF'!R529</f>
        <v>0</v>
      </c>
    </row>
    <row r="138" spans="1:13">
      <c r="A138" s="285" t="str">
        <f>'ZZZ-PG1.DBF'!F530</f>
        <v>1409(xLiv)-Service Agreements</v>
      </c>
      <c r="C138" s="571" t="str">
        <f>'ZZZ-PG1.DBF'!H530</f>
        <v>22</v>
      </c>
      <c r="D138" s="285">
        <f>'ZZZ-PG1.DBF'!I530</f>
        <v>65000</v>
      </c>
      <c r="E138" s="285">
        <f>'ZZZ-PG1.DBF'!J530</f>
        <v>-3900</v>
      </c>
      <c r="F138" s="285">
        <f>'ZZZ-PG1.DBF'!K530</f>
        <v>0</v>
      </c>
      <c r="G138" s="285">
        <f>'ZZZ-PG1.DBF'!L530</f>
        <v>61100</v>
      </c>
      <c r="H138" s="285">
        <f>'ZZZ-PG1.DBF'!M530</f>
        <v>60800</v>
      </c>
      <c r="I138" s="285">
        <f>'ZZZ-PG1.DBF'!N530</f>
        <v>0</v>
      </c>
      <c r="J138" s="285">
        <f>'ZZZ-PG1.DBF'!O530</f>
        <v>60800</v>
      </c>
      <c r="K138" s="285">
        <f>'ZZZ-PG1.DBF'!P530</f>
        <v>300</v>
      </c>
      <c r="L138" s="285">
        <f>'ZZZ-PG1.DBF'!Q530</f>
        <v>0.49</v>
      </c>
      <c r="M138" s="934">
        <f>'ZZZ-PG1.DBF'!R530</f>
        <v>0</v>
      </c>
    </row>
    <row r="139" spans="1:13">
      <c r="A139" s="285" t="str">
        <f>'ZZZ-PG1.DBF'!F531</f>
        <v>1409(xLix)-Fees for Disciplinary Inquiries</v>
      </c>
      <c r="C139" s="571" t="str">
        <f>'ZZZ-PG1.DBF'!H531</f>
        <v>22</v>
      </c>
      <c r="D139" s="285">
        <f>'ZZZ-PG1.DBF'!I531</f>
        <v>75000</v>
      </c>
      <c r="E139" s="285">
        <f>'ZZZ-PG1.DBF'!J531</f>
        <v>0</v>
      </c>
      <c r="F139" s="285">
        <f>'ZZZ-PG1.DBF'!K531</f>
        <v>0</v>
      </c>
      <c r="G139" s="285">
        <f>'ZZZ-PG1.DBF'!L531</f>
        <v>75000</v>
      </c>
      <c r="H139" s="285">
        <f>'ZZZ-PG1.DBF'!M531</f>
        <v>39800</v>
      </c>
      <c r="I139" s="285">
        <f>'ZZZ-PG1.DBF'!N531</f>
        <v>0</v>
      </c>
      <c r="J139" s="285">
        <f>'ZZZ-PG1.DBF'!O531</f>
        <v>39800</v>
      </c>
      <c r="K139" s="285">
        <f>'ZZZ-PG1.DBF'!P531</f>
        <v>35200</v>
      </c>
      <c r="L139" s="285">
        <f>'ZZZ-PG1.DBF'!Q531</f>
        <v>46.93</v>
      </c>
      <c r="M139" s="934" t="str">
        <f>'ZZZ-PG1.DBF'!R531</f>
        <v>**Y**</v>
      </c>
    </row>
    <row r="140" spans="1:13">
      <c r="A140" s="285" t="str">
        <f>'ZZZ-PG1.DBF'!F532</f>
        <v>Details of reference votes &amp; fm=RF - End</v>
      </c>
      <c r="C140" s="571">
        <f>'ZZZ-PG1.DBF'!H532</f>
        <v>0</v>
      </c>
      <c r="D140" s="285">
        <f>'ZZZ-PG1.DBF'!I532</f>
        <v>0</v>
      </c>
      <c r="E140" s="285">
        <f>'ZZZ-PG1.DBF'!J532</f>
        <v>0</v>
      </c>
      <c r="F140" s="285">
        <f>'ZZZ-PG1.DBF'!K532</f>
        <v>0</v>
      </c>
      <c r="G140" s="285">
        <f>'ZZZ-PG1.DBF'!L532</f>
        <v>0</v>
      </c>
      <c r="H140" s="285">
        <f>'ZZZ-PG1.DBF'!M532</f>
        <v>0</v>
      </c>
      <c r="I140" s="285">
        <f>'ZZZ-PG1.DBF'!N532</f>
        <v>0</v>
      </c>
      <c r="J140" s="285">
        <f>'ZZZ-PG1.DBF'!O532</f>
        <v>0</v>
      </c>
      <c r="K140" s="285">
        <f>'ZZZ-PG1.DBF'!P532</f>
        <v>0</v>
      </c>
      <c r="L140" s="285">
        <f>'ZZZ-PG1.DBF'!Q532</f>
        <v>0</v>
      </c>
      <c r="M140" s="934">
        <f>'ZZZ-PG1.DBF'!R532</f>
        <v>0</v>
      </c>
    </row>
    <row r="141" spans="1:13">
      <c r="A141" s="285">
        <f>'ZZZ-PG1.DBF'!F533</f>
        <v>0</v>
      </c>
      <c r="C141" s="571">
        <f>'ZZZ-PG1.DBF'!H533</f>
        <v>0</v>
      </c>
      <c r="D141" s="285">
        <f>'ZZZ-PG1.DBF'!I533</f>
        <v>0</v>
      </c>
      <c r="E141" s="285">
        <f>'ZZZ-PG1.DBF'!J533</f>
        <v>0</v>
      </c>
      <c r="F141" s="285">
        <f>'ZZZ-PG1.DBF'!K533</f>
        <v>0</v>
      </c>
      <c r="G141" s="285">
        <f>'ZZZ-PG1.DBF'!L533</f>
        <v>0</v>
      </c>
      <c r="H141" s="285">
        <f>'ZZZ-PG1.DBF'!M533</f>
        <v>0</v>
      </c>
      <c r="I141" s="285">
        <f>'ZZZ-PG1.DBF'!N533</f>
        <v>0</v>
      </c>
      <c r="J141" s="285">
        <f>'ZZZ-PG1.DBF'!O533</f>
        <v>0</v>
      </c>
      <c r="K141" s="285">
        <f>'ZZZ-PG1.DBF'!P533</f>
        <v>0</v>
      </c>
      <c r="L141" s="285">
        <f>'ZZZ-PG1.DBF'!Q533</f>
        <v>0</v>
      </c>
      <c r="M141" s="934">
        <f>'ZZZ-PG1.DBF'!R533</f>
        <v>0</v>
      </c>
    </row>
    <row r="142" spans="1:13">
      <c r="A142" s="285">
        <f>'ZZZ-PG1.DBF'!F534</f>
        <v>0</v>
      </c>
      <c r="C142" s="571">
        <f>'ZZZ-PG1.DBF'!H534</f>
        <v>0</v>
      </c>
      <c r="D142" s="285">
        <f>'ZZZ-PG1.DBF'!I534</f>
        <v>0</v>
      </c>
      <c r="E142" s="285">
        <f>'ZZZ-PG1.DBF'!J534</f>
        <v>0</v>
      </c>
      <c r="F142" s="285">
        <f>'ZZZ-PG1.DBF'!K534</f>
        <v>0</v>
      </c>
      <c r="G142" s="285">
        <f>'ZZZ-PG1.DBF'!L534</f>
        <v>0</v>
      </c>
      <c r="H142" s="285">
        <f>'ZZZ-PG1.DBF'!M534</f>
        <v>0</v>
      </c>
      <c r="I142" s="285">
        <f>'ZZZ-PG1.DBF'!N534</f>
        <v>0</v>
      </c>
      <c r="J142" s="285">
        <f>'ZZZ-PG1.DBF'!O534</f>
        <v>0</v>
      </c>
      <c r="K142" s="285">
        <f>'ZZZ-PG1.DBF'!P534</f>
        <v>0</v>
      </c>
      <c r="L142" s="285">
        <f>'ZZZ-PG1.DBF'!Q534</f>
        <v>0</v>
      </c>
      <c r="M142" s="934">
        <f>'ZZZ-PG1.DBF'!R534</f>
        <v>0</v>
      </c>
    </row>
    <row r="143" spans="1:13">
      <c r="A143" s="285">
        <f>'ZZZ-PG1.DBF'!F535</f>
        <v>0</v>
      </c>
      <c r="C143" s="571">
        <f>'ZZZ-PG1.DBF'!H535</f>
        <v>0</v>
      </c>
      <c r="D143" s="285">
        <f>'ZZZ-PG1.DBF'!I535</f>
        <v>0</v>
      </c>
      <c r="E143" s="285">
        <f>'ZZZ-PG1.DBF'!J535</f>
        <v>0</v>
      </c>
      <c r="F143" s="285">
        <f>'ZZZ-PG1.DBF'!K535</f>
        <v>0</v>
      </c>
      <c r="G143" s="285">
        <f>'ZZZ-PG1.DBF'!L535</f>
        <v>0</v>
      </c>
      <c r="H143" s="285">
        <f>'ZZZ-PG1.DBF'!M535</f>
        <v>0</v>
      </c>
      <c r="I143" s="285">
        <f>'ZZZ-PG1.DBF'!N535</f>
        <v>0</v>
      </c>
      <c r="J143" s="285">
        <f>'ZZZ-PG1.DBF'!O535</f>
        <v>0</v>
      </c>
      <c r="K143" s="285">
        <f>'ZZZ-PG1.DBF'!P535</f>
        <v>0</v>
      </c>
      <c r="L143" s="285">
        <f>'ZZZ-PG1.DBF'!Q535</f>
        <v>0</v>
      </c>
      <c r="M143" s="934">
        <f>'ZZZ-PG1.DBF'!R535</f>
        <v>0</v>
      </c>
    </row>
    <row r="144" spans="1:13">
      <c r="A144" s="285">
        <f>'ZZZ-PG1.DBF'!F536</f>
        <v>0</v>
      </c>
      <c r="C144" s="571">
        <f>'ZZZ-PG1.DBF'!H536</f>
        <v>0</v>
      </c>
      <c r="D144" s="285">
        <f>'ZZZ-PG1.DBF'!I536</f>
        <v>0</v>
      </c>
      <c r="E144" s="285">
        <f>'ZZZ-PG1.DBF'!J536</f>
        <v>0</v>
      </c>
      <c r="F144" s="285">
        <f>'ZZZ-PG1.DBF'!K536</f>
        <v>0</v>
      </c>
      <c r="G144" s="285">
        <f>'ZZZ-PG1.DBF'!L536</f>
        <v>0</v>
      </c>
      <c r="H144" s="285">
        <f>'ZZZ-PG1.DBF'!M536</f>
        <v>0</v>
      </c>
      <c r="I144" s="285">
        <f>'ZZZ-PG1.DBF'!N536</f>
        <v>0</v>
      </c>
      <c r="J144" s="285">
        <f>'ZZZ-PG1.DBF'!O536</f>
        <v>0</v>
      </c>
      <c r="K144" s="285">
        <f>'ZZZ-PG1.DBF'!P536</f>
        <v>0</v>
      </c>
      <c r="L144" s="285">
        <f>'ZZZ-PG1.DBF'!Q536</f>
        <v>0</v>
      </c>
      <c r="M144" s="934">
        <f>'ZZZ-PG1.DBF'!R536</f>
        <v>0</v>
      </c>
    </row>
    <row r="145" spans="1:13">
      <c r="A145" s="285">
        <f>'ZZZ-PG1.DBF'!F537</f>
        <v>0</v>
      </c>
      <c r="C145" s="571">
        <f>'ZZZ-PG1.DBF'!H537</f>
        <v>0</v>
      </c>
      <c r="D145" s="285">
        <f>'ZZZ-PG1.DBF'!I537</f>
        <v>0</v>
      </c>
      <c r="E145" s="285">
        <f>'ZZZ-PG1.DBF'!J537</f>
        <v>0</v>
      </c>
      <c r="F145" s="285">
        <f>'ZZZ-PG1.DBF'!K537</f>
        <v>0</v>
      </c>
      <c r="G145" s="285">
        <f>'ZZZ-PG1.DBF'!L537</f>
        <v>0</v>
      </c>
      <c r="H145" s="285">
        <f>'ZZZ-PG1.DBF'!M537</f>
        <v>0</v>
      </c>
      <c r="I145" s="285">
        <f>'ZZZ-PG1.DBF'!N537</f>
        <v>0</v>
      </c>
      <c r="J145" s="285">
        <f>'ZZZ-PG1.DBF'!O537</f>
        <v>0</v>
      </c>
      <c r="K145" s="285">
        <f>'ZZZ-PG1.DBF'!P537</f>
        <v>0</v>
      </c>
      <c r="L145" s="285">
        <f>'ZZZ-PG1.DBF'!Q537</f>
        <v>0</v>
      </c>
      <c r="M145" s="934">
        <f>'ZZZ-PG1.DBF'!R537</f>
        <v>0</v>
      </c>
    </row>
    <row r="146" spans="1:13">
      <c r="A146" s="285">
        <f>'ZZZ-PG1.DBF'!F538</f>
        <v>0</v>
      </c>
      <c r="C146" s="571">
        <f>'ZZZ-PG1.DBF'!H538</f>
        <v>0</v>
      </c>
      <c r="D146" s="285">
        <f>'ZZZ-PG1.DBF'!I538</f>
        <v>0</v>
      </c>
      <c r="E146" s="285">
        <f>'ZZZ-PG1.DBF'!J538</f>
        <v>0</v>
      </c>
      <c r="F146" s="285">
        <f>'ZZZ-PG1.DBF'!K538</f>
        <v>0</v>
      </c>
      <c r="G146" s="285">
        <f>'ZZZ-PG1.DBF'!L538</f>
        <v>0</v>
      </c>
      <c r="H146" s="285">
        <f>'ZZZ-PG1.DBF'!M538</f>
        <v>0</v>
      </c>
      <c r="I146" s="285">
        <f>'ZZZ-PG1.DBF'!N538</f>
        <v>0</v>
      </c>
      <c r="J146" s="285">
        <f>'ZZZ-PG1.DBF'!O538</f>
        <v>0</v>
      </c>
      <c r="K146" s="285">
        <f>'ZZZ-PG1.DBF'!P538</f>
        <v>0</v>
      </c>
      <c r="L146" s="285">
        <f>'ZZZ-PG1.DBF'!Q538</f>
        <v>0</v>
      </c>
      <c r="M146" s="934">
        <f>'ZZZ-PG1.DBF'!R538</f>
        <v>0</v>
      </c>
    </row>
    <row r="147" spans="1:13">
      <c r="A147" s="285">
        <f>'ZZZ-PG1.DBF'!F539</f>
        <v>0</v>
      </c>
      <c r="C147" s="571">
        <f>'ZZZ-PG1.DBF'!H539</f>
        <v>0</v>
      </c>
      <c r="D147" s="285">
        <f>'ZZZ-PG1.DBF'!I539</f>
        <v>0</v>
      </c>
      <c r="E147" s="285">
        <f>'ZZZ-PG1.DBF'!J539</f>
        <v>0</v>
      </c>
      <c r="F147" s="285">
        <f>'ZZZ-PG1.DBF'!K539</f>
        <v>0</v>
      </c>
      <c r="G147" s="285">
        <f>'ZZZ-PG1.DBF'!L539</f>
        <v>0</v>
      </c>
      <c r="H147" s="285">
        <f>'ZZZ-PG1.DBF'!M539</f>
        <v>0</v>
      </c>
      <c r="I147" s="285">
        <f>'ZZZ-PG1.DBF'!N539</f>
        <v>0</v>
      </c>
      <c r="J147" s="285">
        <f>'ZZZ-PG1.DBF'!O539</f>
        <v>0</v>
      </c>
      <c r="K147" s="285">
        <f>'ZZZ-PG1.DBF'!P539</f>
        <v>0</v>
      </c>
      <c r="L147" s="285">
        <f>'ZZZ-PG1.DBF'!Q539</f>
        <v>0</v>
      </c>
      <c r="M147" s="934">
        <f>'ZZZ-PG1.DBF'!R539</f>
        <v>0</v>
      </c>
    </row>
    <row r="148" spans="1:13">
      <c r="A148" s="285">
        <f>'ZZZ-PG1.DBF'!F540</f>
        <v>0</v>
      </c>
      <c r="C148" s="571">
        <f>'ZZZ-PG1.DBF'!H540</f>
        <v>0</v>
      </c>
      <c r="D148" s="285">
        <f>'ZZZ-PG1.DBF'!I540</f>
        <v>0</v>
      </c>
      <c r="E148" s="285">
        <f>'ZZZ-PG1.DBF'!J540</f>
        <v>0</v>
      </c>
      <c r="F148" s="285">
        <f>'ZZZ-PG1.DBF'!K540</f>
        <v>0</v>
      </c>
      <c r="G148" s="285">
        <f>'ZZZ-PG1.DBF'!L540</f>
        <v>0</v>
      </c>
      <c r="H148" s="285">
        <f>'ZZZ-PG1.DBF'!M540</f>
        <v>0</v>
      </c>
      <c r="I148" s="285">
        <f>'ZZZ-PG1.DBF'!N540</f>
        <v>0</v>
      </c>
      <c r="J148" s="285">
        <f>'ZZZ-PG1.DBF'!O540</f>
        <v>0</v>
      </c>
      <c r="K148" s="285">
        <f>'ZZZ-PG1.DBF'!P540</f>
        <v>0</v>
      </c>
      <c r="L148" s="285">
        <f>'ZZZ-PG1.DBF'!Q540</f>
        <v>0</v>
      </c>
      <c r="M148" s="934">
        <f>'ZZZ-PG1.DBF'!R540</f>
        <v>0</v>
      </c>
    </row>
    <row r="149" spans="1:13">
      <c r="A149" s="285">
        <f>'ZZZ-PG1.DBF'!F541</f>
        <v>0</v>
      </c>
      <c r="C149" s="571">
        <f>'ZZZ-PG1.DBF'!H541</f>
        <v>0</v>
      </c>
      <c r="D149" s="285">
        <f>'ZZZ-PG1.DBF'!I541</f>
        <v>0</v>
      </c>
      <c r="E149" s="285">
        <f>'ZZZ-PG1.DBF'!J541</f>
        <v>0</v>
      </c>
      <c r="F149" s="285">
        <f>'ZZZ-PG1.DBF'!K541</f>
        <v>0</v>
      </c>
      <c r="G149" s="285">
        <f>'ZZZ-PG1.DBF'!L541</f>
        <v>0</v>
      </c>
      <c r="H149" s="285">
        <f>'ZZZ-PG1.DBF'!M541</f>
        <v>0</v>
      </c>
      <c r="I149" s="285">
        <f>'ZZZ-PG1.DBF'!N541</f>
        <v>0</v>
      </c>
      <c r="J149" s="285">
        <f>'ZZZ-PG1.DBF'!O541</f>
        <v>0</v>
      </c>
      <c r="K149" s="285">
        <f>'ZZZ-PG1.DBF'!P541</f>
        <v>0</v>
      </c>
      <c r="L149" s="285">
        <f>'ZZZ-PG1.DBF'!Q541</f>
        <v>0</v>
      </c>
      <c r="M149" s="934">
        <f>'ZZZ-PG1.DBF'!R541</f>
        <v>0</v>
      </c>
    </row>
    <row r="150" spans="1:13">
      <c r="A150" s="285">
        <f>'ZZZ-PG1.DBF'!F542</f>
        <v>0</v>
      </c>
      <c r="C150" s="571">
        <f>'ZZZ-PG1.DBF'!H542</f>
        <v>0</v>
      </c>
      <c r="D150" s="285">
        <f>'ZZZ-PG1.DBF'!I542</f>
        <v>0</v>
      </c>
      <c r="E150" s="285">
        <f>'ZZZ-PG1.DBF'!J542</f>
        <v>0</v>
      </c>
      <c r="F150" s="285">
        <f>'ZZZ-PG1.DBF'!K542</f>
        <v>0</v>
      </c>
      <c r="G150" s="285">
        <f>'ZZZ-PG1.DBF'!L542</f>
        <v>0</v>
      </c>
      <c r="H150" s="285">
        <f>'ZZZ-PG1.DBF'!M542</f>
        <v>0</v>
      </c>
      <c r="I150" s="285">
        <f>'ZZZ-PG1.DBF'!N542</f>
        <v>0</v>
      </c>
      <c r="J150" s="285">
        <f>'ZZZ-PG1.DBF'!O542</f>
        <v>0</v>
      </c>
      <c r="K150" s="285">
        <f>'ZZZ-PG1.DBF'!P542</f>
        <v>0</v>
      </c>
      <c r="L150" s="285">
        <f>'ZZZ-PG1.DBF'!Q542</f>
        <v>0</v>
      </c>
      <c r="M150" s="934">
        <f>'ZZZ-PG1.DBF'!R542</f>
        <v>0</v>
      </c>
    </row>
    <row r="151" spans="1:13">
      <c r="A151" s="285">
        <f>'ZZZ-PG1.DBF'!F543</f>
        <v>0</v>
      </c>
      <c r="C151" s="571">
        <f>'ZZZ-PG1.DBF'!H543</f>
        <v>0</v>
      </c>
      <c r="D151" s="285">
        <f>'ZZZ-PG1.DBF'!I543</f>
        <v>0</v>
      </c>
      <c r="E151" s="285">
        <f>'ZZZ-PG1.DBF'!J543</f>
        <v>0</v>
      </c>
      <c r="F151" s="285">
        <f>'ZZZ-PG1.DBF'!K543</f>
        <v>0</v>
      </c>
      <c r="G151" s="285">
        <f>'ZZZ-PG1.DBF'!L543</f>
        <v>0</v>
      </c>
      <c r="H151" s="285">
        <f>'ZZZ-PG1.DBF'!M543</f>
        <v>0</v>
      </c>
      <c r="I151" s="285">
        <f>'ZZZ-PG1.DBF'!N543</f>
        <v>0</v>
      </c>
      <c r="J151" s="285">
        <f>'ZZZ-PG1.DBF'!O543</f>
        <v>0</v>
      </c>
      <c r="K151" s="285">
        <f>'ZZZ-PG1.DBF'!P543</f>
        <v>0</v>
      </c>
      <c r="L151" s="285">
        <f>'ZZZ-PG1.DBF'!Q543</f>
        <v>0</v>
      </c>
      <c r="M151" s="934">
        <f>'ZZZ-PG1.DBF'!R543</f>
        <v>0</v>
      </c>
    </row>
    <row r="152" spans="1:13">
      <c r="A152" s="285">
        <f>'ZZZ-PG1.DBF'!F544</f>
        <v>0</v>
      </c>
      <c r="C152" s="571">
        <f>'ZZZ-PG1.DBF'!H544</f>
        <v>0</v>
      </c>
      <c r="D152" s="285">
        <f>'ZZZ-PG1.DBF'!I544</f>
        <v>0</v>
      </c>
      <c r="E152" s="285">
        <f>'ZZZ-PG1.DBF'!J544</f>
        <v>0</v>
      </c>
      <c r="F152" s="285">
        <f>'ZZZ-PG1.DBF'!K544</f>
        <v>0</v>
      </c>
      <c r="G152" s="285">
        <f>'ZZZ-PG1.DBF'!L544</f>
        <v>0</v>
      </c>
      <c r="H152" s="285">
        <f>'ZZZ-PG1.DBF'!M544</f>
        <v>0</v>
      </c>
      <c r="I152" s="285">
        <f>'ZZZ-PG1.DBF'!N544</f>
        <v>0</v>
      </c>
      <c r="J152" s="285">
        <f>'ZZZ-PG1.DBF'!O544</f>
        <v>0</v>
      </c>
      <c r="K152" s="285">
        <f>'ZZZ-PG1.DBF'!P544</f>
        <v>0</v>
      </c>
      <c r="L152" s="285">
        <f>'ZZZ-PG1.DBF'!Q544</f>
        <v>0</v>
      </c>
      <c r="M152" s="934">
        <f>'ZZZ-PG1.DBF'!R544</f>
        <v>0</v>
      </c>
    </row>
    <row r="153" spans="1:13">
      <c r="A153" s="285">
        <f>'ZZZ-PG1.DBF'!F545</f>
        <v>0</v>
      </c>
      <c r="C153" s="571">
        <f>'ZZZ-PG1.DBF'!H545</f>
        <v>0</v>
      </c>
      <c r="D153" s="285">
        <f>'ZZZ-PG1.DBF'!I545</f>
        <v>0</v>
      </c>
      <c r="E153" s="285">
        <f>'ZZZ-PG1.DBF'!J545</f>
        <v>0</v>
      </c>
      <c r="F153" s="285">
        <f>'ZZZ-PG1.DBF'!K545</f>
        <v>0</v>
      </c>
      <c r="G153" s="285">
        <f>'ZZZ-PG1.DBF'!L545</f>
        <v>0</v>
      </c>
      <c r="H153" s="285">
        <f>'ZZZ-PG1.DBF'!M545</f>
        <v>0</v>
      </c>
      <c r="I153" s="285">
        <f>'ZZZ-PG1.DBF'!N545</f>
        <v>0</v>
      </c>
      <c r="J153" s="285">
        <f>'ZZZ-PG1.DBF'!O545</f>
        <v>0</v>
      </c>
      <c r="K153" s="285">
        <f>'ZZZ-PG1.DBF'!P545</f>
        <v>0</v>
      </c>
      <c r="L153" s="285">
        <f>'ZZZ-PG1.DBF'!Q545</f>
        <v>0</v>
      </c>
      <c r="M153" s="934">
        <f>'ZZZ-PG1.DBF'!R545</f>
        <v>0</v>
      </c>
    </row>
    <row r="154" spans="1:13">
      <c r="A154" s="285">
        <f>'ZZZ-PG1.DBF'!F546</f>
        <v>0</v>
      </c>
      <c r="C154" s="571">
        <f>'ZZZ-PG1.DBF'!H546</f>
        <v>0</v>
      </c>
      <c r="D154" s="285">
        <f>'ZZZ-PG1.DBF'!I546</f>
        <v>0</v>
      </c>
      <c r="E154" s="285">
        <f>'ZZZ-PG1.DBF'!J546</f>
        <v>0</v>
      </c>
      <c r="F154" s="285">
        <f>'ZZZ-PG1.DBF'!K546</f>
        <v>0</v>
      </c>
      <c r="G154" s="285">
        <f>'ZZZ-PG1.DBF'!L546</f>
        <v>0</v>
      </c>
      <c r="H154" s="285">
        <f>'ZZZ-PG1.DBF'!M546</f>
        <v>0</v>
      </c>
      <c r="I154" s="285">
        <f>'ZZZ-PG1.DBF'!N546</f>
        <v>0</v>
      </c>
      <c r="J154" s="285">
        <f>'ZZZ-PG1.DBF'!O546</f>
        <v>0</v>
      </c>
      <c r="K154" s="285">
        <f>'ZZZ-PG1.DBF'!P546</f>
        <v>0</v>
      </c>
      <c r="L154" s="285">
        <f>'ZZZ-PG1.DBF'!Q546</f>
        <v>0</v>
      </c>
      <c r="M154" s="934">
        <f>'ZZZ-PG1.DBF'!R546</f>
        <v>0</v>
      </c>
    </row>
    <row r="155" spans="1:13">
      <c r="A155" s="285">
        <f>'ZZZ-PG1.DBF'!F547</f>
        <v>0</v>
      </c>
      <c r="C155" s="571">
        <f>'ZZZ-PG1.DBF'!H547</f>
        <v>0</v>
      </c>
      <c r="D155" s="285">
        <f>'ZZZ-PG1.DBF'!I547</f>
        <v>0</v>
      </c>
      <c r="E155" s="285">
        <f>'ZZZ-PG1.DBF'!J547</f>
        <v>0</v>
      </c>
      <c r="F155" s="285">
        <f>'ZZZ-PG1.DBF'!K547</f>
        <v>0</v>
      </c>
      <c r="G155" s="285">
        <f>'ZZZ-PG1.DBF'!L547</f>
        <v>0</v>
      </c>
      <c r="H155" s="285">
        <f>'ZZZ-PG1.DBF'!M547</f>
        <v>0</v>
      </c>
      <c r="I155" s="285">
        <f>'ZZZ-PG1.DBF'!N547</f>
        <v>0</v>
      </c>
      <c r="J155" s="285">
        <f>'ZZZ-PG1.DBF'!O547</f>
        <v>0</v>
      </c>
      <c r="K155" s="285">
        <f>'ZZZ-PG1.DBF'!P547</f>
        <v>0</v>
      </c>
      <c r="L155" s="285">
        <f>'ZZZ-PG1.DBF'!Q547</f>
        <v>0</v>
      </c>
      <c r="M155" s="934">
        <f>'ZZZ-PG1.DBF'!R547</f>
        <v>0</v>
      </c>
    </row>
    <row r="156" spans="1:13">
      <c r="A156" s="285">
        <f>'ZZZ-PG1.DBF'!F548</f>
        <v>0</v>
      </c>
      <c r="C156" s="571">
        <f>'ZZZ-PG1.DBF'!H548</f>
        <v>0</v>
      </c>
      <c r="D156" s="285">
        <f>'ZZZ-PG1.DBF'!I548</f>
        <v>0</v>
      </c>
      <c r="E156" s="285">
        <f>'ZZZ-PG1.DBF'!J548</f>
        <v>0</v>
      </c>
      <c r="F156" s="285">
        <f>'ZZZ-PG1.DBF'!K548</f>
        <v>0</v>
      </c>
      <c r="G156" s="285">
        <f>'ZZZ-PG1.DBF'!L548</f>
        <v>0</v>
      </c>
      <c r="H156" s="285">
        <f>'ZZZ-PG1.DBF'!M548</f>
        <v>0</v>
      </c>
      <c r="I156" s="285">
        <f>'ZZZ-PG1.DBF'!N548</f>
        <v>0</v>
      </c>
      <c r="J156" s="285">
        <f>'ZZZ-PG1.DBF'!O548</f>
        <v>0</v>
      </c>
      <c r="K156" s="285">
        <f>'ZZZ-PG1.DBF'!P548</f>
        <v>0</v>
      </c>
      <c r="L156" s="285">
        <f>'ZZZ-PG1.DBF'!Q548</f>
        <v>0</v>
      </c>
      <c r="M156" s="934">
        <f>'ZZZ-PG1.DBF'!R548</f>
        <v>0</v>
      </c>
    </row>
    <row r="157" spans="1:13">
      <c r="A157" s="285">
        <f>'ZZZ-PG1.DBF'!F549</f>
        <v>0</v>
      </c>
      <c r="C157" s="571">
        <f>'ZZZ-PG1.DBF'!H549</f>
        <v>0</v>
      </c>
      <c r="D157" s="285">
        <f>'ZZZ-PG1.DBF'!I549</f>
        <v>0</v>
      </c>
      <c r="E157" s="285">
        <f>'ZZZ-PG1.DBF'!J549</f>
        <v>0</v>
      </c>
      <c r="F157" s="285">
        <f>'ZZZ-PG1.DBF'!K549</f>
        <v>0</v>
      </c>
      <c r="G157" s="285">
        <f>'ZZZ-PG1.DBF'!L549</f>
        <v>0</v>
      </c>
      <c r="H157" s="285">
        <f>'ZZZ-PG1.DBF'!M549</f>
        <v>0</v>
      </c>
      <c r="I157" s="285">
        <f>'ZZZ-PG1.DBF'!N549</f>
        <v>0</v>
      </c>
      <c r="J157" s="285">
        <f>'ZZZ-PG1.DBF'!O549</f>
        <v>0</v>
      </c>
      <c r="K157" s="285">
        <f>'ZZZ-PG1.DBF'!P549</f>
        <v>0</v>
      </c>
      <c r="L157" s="285">
        <f>'ZZZ-PG1.DBF'!Q549</f>
        <v>0</v>
      </c>
      <c r="M157" s="934">
        <f>'ZZZ-PG1.DBF'!R549</f>
        <v>0</v>
      </c>
    </row>
    <row r="158" spans="1:13">
      <c r="A158" s="285">
        <f>'ZZZ-PG1.DBF'!F550</f>
        <v>0</v>
      </c>
      <c r="C158" s="571">
        <f>'ZZZ-PG1.DBF'!H550</f>
        <v>0</v>
      </c>
      <c r="D158" s="285">
        <f>'ZZZ-PG1.DBF'!I550</f>
        <v>0</v>
      </c>
      <c r="E158" s="285">
        <f>'ZZZ-PG1.DBF'!J550</f>
        <v>0</v>
      </c>
      <c r="F158" s="285">
        <f>'ZZZ-PG1.DBF'!K550</f>
        <v>0</v>
      </c>
      <c r="G158" s="285">
        <f>'ZZZ-PG1.DBF'!L550</f>
        <v>0</v>
      </c>
      <c r="H158" s="285">
        <f>'ZZZ-PG1.DBF'!M550</f>
        <v>0</v>
      </c>
      <c r="I158" s="285">
        <f>'ZZZ-PG1.DBF'!N550</f>
        <v>0</v>
      </c>
      <c r="J158" s="285">
        <f>'ZZZ-PG1.DBF'!O550</f>
        <v>0</v>
      </c>
      <c r="K158" s="285">
        <f>'ZZZ-PG1.DBF'!P550</f>
        <v>0</v>
      </c>
      <c r="L158" s="285">
        <f>'ZZZ-PG1.DBF'!Q550</f>
        <v>0</v>
      </c>
      <c r="M158" s="934">
        <f>'ZZZ-PG1.DBF'!R550</f>
        <v>0</v>
      </c>
    </row>
    <row r="159" spans="1:13">
      <c r="A159" s="285">
        <f>'ZZZ-PG1.DBF'!F551</f>
        <v>0</v>
      </c>
      <c r="C159" s="571">
        <f>'ZZZ-PG1.DBF'!H551</f>
        <v>0</v>
      </c>
      <c r="D159" s="285">
        <f>'ZZZ-PG1.DBF'!I551</f>
        <v>0</v>
      </c>
      <c r="E159" s="285">
        <f>'ZZZ-PG1.DBF'!J551</f>
        <v>0</v>
      </c>
      <c r="F159" s="285">
        <f>'ZZZ-PG1.DBF'!K551</f>
        <v>0</v>
      </c>
      <c r="G159" s="285">
        <f>'ZZZ-PG1.DBF'!L551</f>
        <v>0</v>
      </c>
      <c r="H159" s="285">
        <f>'ZZZ-PG1.DBF'!M551</f>
        <v>0</v>
      </c>
      <c r="I159" s="285">
        <f>'ZZZ-PG1.DBF'!N551</f>
        <v>0</v>
      </c>
      <c r="J159" s="285">
        <f>'ZZZ-PG1.DBF'!O551</f>
        <v>0</v>
      </c>
      <c r="K159" s="285">
        <f>'ZZZ-PG1.DBF'!P551</f>
        <v>0</v>
      </c>
      <c r="L159" s="285">
        <f>'ZZZ-PG1.DBF'!Q551</f>
        <v>0</v>
      </c>
      <c r="M159" s="934">
        <f>'ZZZ-PG1.DBF'!R551</f>
        <v>0</v>
      </c>
    </row>
    <row r="160" spans="1:13">
      <c r="A160" s="285">
        <f>'ZZZ-PG1.DBF'!F552</f>
        <v>0</v>
      </c>
      <c r="C160" s="571">
        <f>'ZZZ-PG1.DBF'!H552</f>
        <v>0</v>
      </c>
      <c r="D160" s="285">
        <f>'ZZZ-PG1.DBF'!I552</f>
        <v>0</v>
      </c>
      <c r="E160" s="285">
        <f>'ZZZ-PG1.DBF'!J552</f>
        <v>0</v>
      </c>
      <c r="F160" s="285">
        <f>'ZZZ-PG1.DBF'!K552</f>
        <v>0</v>
      </c>
      <c r="G160" s="285">
        <f>'ZZZ-PG1.DBF'!L552</f>
        <v>0</v>
      </c>
      <c r="H160" s="285">
        <f>'ZZZ-PG1.DBF'!M552</f>
        <v>0</v>
      </c>
      <c r="I160" s="285">
        <f>'ZZZ-PG1.DBF'!N552</f>
        <v>0</v>
      </c>
      <c r="J160" s="285">
        <f>'ZZZ-PG1.DBF'!O552</f>
        <v>0</v>
      </c>
      <c r="K160" s="285">
        <f>'ZZZ-PG1.DBF'!P552</f>
        <v>0</v>
      </c>
      <c r="L160" s="285">
        <f>'ZZZ-PG1.DBF'!Q552</f>
        <v>0</v>
      </c>
      <c r="M160" s="934">
        <f>'ZZZ-PG1.DBF'!R552</f>
        <v>0</v>
      </c>
    </row>
    <row r="161" spans="1:13">
      <c r="A161" s="285">
        <f>'ZZZ-PG1.DBF'!F553</f>
        <v>0</v>
      </c>
      <c r="C161" s="571">
        <f>'ZZZ-PG1.DBF'!H553</f>
        <v>0</v>
      </c>
      <c r="D161" s="285">
        <f>'ZZZ-PG1.DBF'!I553</f>
        <v>0</v>
      </c>
      <c r="E161" s="285">
        <f>'ZZZ-PG1.DBF'!J553</f>
        <v>0</v>
      </c>
      <c r="F161" s="285">
        <f>'ZZZ-PG1.DBF'!K553</f>
        <v>0</v>
      </c>
      <c r="G161" s="285">
        <f>'ZZZ-PG1.DBF'!L553</f>
        <v>0</v>
      </c>
      <c r="H161" s="285">
        <f>'ZZZ-PG1.DBF'!M553</f>
        <v>0</v>
      </c>
      <c r="I161" s="285">
        <f>'ZZZ-PG1.DBF'!N553</f>
        <v>0</v>
      </c>
      <c r="J161" s="285">
        <f>'ZZZ-PG1.DBF'!O553</f>
        <v>0</v>
      </c>
      <c r="K161" s="285">
        <f>'ZZZ-PG1.DBF'!P553</f>
        <v>0</v>
      </c>
      <c r="L161" s="285">
        <f>'ZZZ-PG1.DBF'!Q553</f>
        <v>0</v>
      </c>
      <c r="M161" s="934">
        <f>'ZZZ-PG1.DBF'!R553</f>
        <v>0</v>
      </c>
    </row>
    <row r="162" spans="1:13">
      <c r="A162" s="285">
        <f>'ZZZ-PG1.DBF'!F554</f>
        <v>0</v>
      </c>
      <c r="C162" s="571">
        <f>'ZZZ-PG1.DBF'!H554</f>
        <v>0</v>
      </c>
      <c r="D162" s="285">
        <f>'ZZZ-PG1.DBF'!I554</f>
        <v>0</v>
      </c>
      <c r="E162" s="285">
        <f>'ZZZ-PG1.DBF'!J554</f>
        <v>0</v>
      </c>
      <c r="F162" s="285">
        <f>'ZZZ-PG1.DBF'!K554</f>
        <v>0</v>
      </c>
      <c r="G162" s="285">
        <f>'ZZZ-PG1.DBF'!L554</f>
        <v>0</v>
      </c>
      <c r="H162" s="285">
        <f>'ZZZ-PG1.DBF'!M554</f>
        <v>0</v>
      </c>
      <c r="I162" s="285">
        <f>'ZZZ-PG1.DBF'!N554</f>
        <v>0</v>
      </c>
      <c r="J162" s="285">
        <f>'ZZZ-PG1.DBF'!O554</f>
        <v>0</v>
      </c>
      <c r="K162" s="285">
        <f>'ZZZ-PG1.DBF'!P554</f>
        <v>0</v>
      </c>
      <c r="L162" s="285">
        <f>'ZZZ-PG1.DBF'!Q554</f>
        <v>0</v>
      </c>
      <c r="M162" s="934">
        <f>'ZZZ-PG1.DBF'!R554</f>
        <v>0</v>
      </c>
    </row>
    <row r="163" spans="1:13">
      <c r="A163" s="285">
        <f>'ZZZ-PG1.DBF'!F555</f>
        <v>0</v>
      </c>
      <c r="C163" s="571">
        <f>'ZZZ-PG1.DBF'!H555</f>
        <v>0</v>
      </c>
      <c r="D163" s="285">
        <f>'ZZZ-PG1.DBF'!I555</f>
        <v>0</v>
      </c>
      <c r="E163" s="285">
        <f>'ZZZ-PG1.DBF'!J555</f>
        <v>0</v>
      </c>
      <c r="F163" s="285">
        <f>'ZZZ-PG1.DBF'!K555</f>
        <v>0</v>
      </c>
      <c r="G163" s="285">
        <f>'ZZZ-PG1.DBF'!L555</f>
        <v>0</v>
      </c>
      <c r="H163" s="285">
        <f>'ZZZ-PG1.DBF'!M555</f>
        <v>0</v>
      </c>
      <c r="I163" s="285">
        <f>'ZZZ-PG1.DBF'!N555</f>
        <v>0</v>
      </c>
      <c r="J163" s="285">
        <f>'ZZZ-PG1.DBF'!O555</f>
        <v>0</v>
      </c>
      <c r="K163" s="285">
        <f>'ZZZ-PG1.DBF'!P555</f>
        <v>0</v>
      </c>
      <c r="L163" s="285">
        <f>'ZZZ-PG1.DBF'!Q555</f>
        <v>0</v>
      </c>
      <c r="M163" s="934">
        <f>'ZZZ-PG1.DBF'!R555</f>
        <v>0</v>
      </c>
    </row>
    <row r="164" spans="1:13">
      <c r="A164" s="285">
        <f>'ZZZ-PG1.DBF'!F556</f>
        <v>0</v>
      </c>
      <c r="C164" s="571">
        <f>'ZZZ-PG1.DBF'!H556</f>
        <v>0</v>
      </c>
      <c r="D164" s="285">
        <f>'ZZZ-PG1.DBF'!I556</f>
        <v>0</v>
      </c>
      <c r="E164" s="285">
        <f>'ZZZ-PG1.DBF'!J556</f>
        <v>0</v>
      </c>
      <c r="F164" s="285">
        <f>'ZZZ-PG1.DBF'!K556</f>
        <v>0</v>
      </c>
      <c r="G164" s="285">
        <f>'ZZZ-PG1.DBF'!L556</f>
        <v>0</v>
      </c>
      <c r="H164" s="285">
        <f>'ZZZ-PG1.DBF'!M556</f>
        <v>0</v>
      </c>
      <c r="I164" s="285">
        <f>'ZZZ-PG1.DBF'!N556</f>
        <v>0</v>
      </c>
      <c r="J164" s="285">
        <f>'ZZZ-PG1.DBF'!O556</f>
        <v>0</v>
      </c>
      <c r="K164" s="285">
        <f>'ZZZ-PG1.DBF'!P556</f>
        <v>0</v>
      </c>
      <c r="L164" s="285">
        <f>'ZZZ-PG1.DBF'!Q556</f>
        <v>0</v>
      </c>
      <c r="M164" s="934">
        <f>'ZZZ-PG1.DBF'!R556</f>
        <v>0</v>
      </c>
    </row>
    <row r="165" spans="1:13">
      <c r="A165" s="285">
        <f>'ZZZ-PG1.DBF'!F557</f>
        <v>0</v>
      </c>
      <c r="C165" s="571">
        <f>'ZZZ-PG1.DBF'!H557</f>
        <v>0</v>
      </c>
      <c r="D165" s="285">
        <f>'ZZZ-PG1.DBF'!I557</f>
        <v>0</v>
      </c>
      <c r="E165" s="285">
        <f>'ZZZ-PG1.DBF'!J557</f>
        <v>0</v>
      </c>
      <c r="F165" s="285">
        <f>'ZZZ-PG1.DBF'!K557</f>
        <v>0</v>
      </c>
      <c r="G165" s="285">
        <f>'ZZZ-PG1.DBF'!L557</f>
        <v>0</v>
      </c>
      <c r="H165" s="285">
        <f>'ZZZ-PG1.DBF'!M557</f>
        <v>0</v>
      </c>
      <c r="I165" s="285">
        <f>'ZZZ-PG1.DBF'!N557</f>
        <v>0</v>
      </c>
      <c r="J165" s="285">
        <f>'ZZZ-PG1.DBF'!O557</f>
        <v>0</v>
      </c>
      <c r="K165" s="285">
        <f>'ZZZ-PG1.DBF'!P557</f>
        <v>0</v>
      </c>
      <c r="L165" s="285">
        <f>'ZZZ-PG1.DBF'!Q557</f>
        <v>0</v>
      </c>
      <c r="M165" s="934">
        <f>'ZZZ-PG1.DBF'!R557</f>
        <v>0</v>
      </c>
    </row>
    <row r="166" spans="1:13">
      <c r="A166" s="285">
        <f>'ZZZ-PG1.DBF'!F558</f>
        <v>0</v>
      </c>
      <c r="C166" s="571">
        <f>'ZZZ-PG1.DBF'!H558</f>
        <v>0</v>
      </c>
      <c r="D166" s="285">
        <f>'ZZZ-PG1.DBF'!I558</f>
        <v>0</v>
      </c>
      <c r="E166" s="285">
        <f>'ZZZ-PG1.DBF'!J558</f>
        <v>0</v>
      </c>
      <c r="F166" s="285">
        <f>'ZZZ-PG1.DBF'!K558</f>
        <v>0</v>
      </c>
      <c r="G166" s="285">
        <f>'ZZZ-PG1.DBF'!L558</f>
        <v>0</v>
      </c>
      <c r="H166" s="285">
        <f>'ZZZ-PG1.DBF'!M558</f>
        <v>0</v>
      </c>
      <c r="I166" s="285">
        <f>'ZZZ-PG1.DBF'!N558</f>
        <v>0</v>
      </c>
      <c r="J166" s="285">
        <f>'ZZZ-PG1.DBF'!O558</f>
        <v>0</v>
      </c>
      <c r="K166" s="285">
        <f>'ZZZ-PG1.DBF'!P558</f>
        <v>0</v>
      </c>
      <c r="L166" s="285">
        <f>'ZZZ-PG1.DBF'!Q558</f>
        <v>0</v>
      </c>
      <c r="M166" s="934">
        <f>'ZZZ-PG1.DBF'!R558</f>
        <v>0</v>
      </c>
    </row>
    <row r="167" spans="1:13">
      <c r="A167" s="285">
        <f>'ZZZ-PG1.DBF'!F559</f>
        <v>0</v>
      </c>
      <c r="C167" s="571">
        <f>'ZZZ-PG1.DBF'!H559</f>
        <v>0</v>
      </c>
      <c r="D167" s="285">
        <f>'ZZZ-PG1.DBF'!I559</f>
        <v>0</v>
      </c>
      <c r="E167" s="285">
        <f>'ZZZ-PG1.DBF'!J559</f>
        <v>0</v>
      </c>
      <c r="F167" s="285">
        <f>'ZZZ-PG1.DBF'!K559</f>
        <v>0</v>
      </c>
      <c r="G167" s="285">
        <f>'ZZZ-PG1.DBF'!L559</f>
        <v>0</v>
      </c>
      <c r="H167" s="285">
        <f>'ZZZ-PG1.DBF'!M559</f>
        <v>0</v>
      </c>
      <c r="I167" s="285">
        <f>'ZZZ-PG1.DBF'!N559</f>
        <v>0</v>
      </c>
      <c r="J167" s="285">
        <f>'ZZZ-PG1.DBF'!O559</f>
        <v>0</v>
      </c>
      <c r="K167" s="285">
        <f>'ZZZ-PG1.DBF'!P559</f>
        <v>0</v>
      </c>
      <c r="L167" s="285">
        <f>'ZZZ-PG1.DBF'!Q559</f>
        <v>0</v>
      </c>
      <c r="M167" s="934">
        <f>'ZZZ-PG1.DBF'!R559</f>
        <v>0</v>
      </c>
    </row>
    <row r="168" spans="1:13">
      <c r="A168" s="285">
        <f>'ZZZ-PG1.DBF'!F560</f>
        <v>0</v>
      </c>
      <c r="C168" s="571">
        <f>'ZZZ-PG1.DBF'!H560</f>
        <v>0</v>
      </c>
      <c r="D168" s="285">
        <f>'ZZZ-PG1.DBF'!I560</f>
        <v>0</v>
      </c>
      <c r="E168" s="285">
        <f>'ZZZ-PG1.DBF'!J560</f>
        <v>0</v>
      </c>
      <c r="F168" s="285">
        <f>'ZZZ-PG1.DBF'!K560</f>
        <v>0</v>
      </c>
      <c r="G168" s="285">
        <f>'ZZZ-PG1.DBF'!L560</f>
        <v>0</v>
      </c>
      <c r="H168" s="285">
        <f>'ZZZ-PG1.DBF'!M560</f>
        <v>0</v>
      </c>
      <c r="I168" s="285">
        <f>'ZZZ-PG1.DBF'!N560</f>
        <v>0</v>
      </c>
      <c r="J168" s="285">
        <f>'ZZZ-PG1.DBF'!O560</f>
        <v>0</v>
      </c>
      <c r="K168" s="285">
        <f>'ZZZ-PG1.DBF'!P560</f>
        <v>0</v>
      </c>
      <c r="L168" s="285">
        <f>'ZZZ-PG1.DBF'!Q560</f>
        <v>0</v>
      </c>
      <c r="M168" s="934">
        <f>'ZZZ-PG1.DBF'!R560</f>
        <v>0</v>
      </c>
    </row>
  </sheetData>
  <mergeCells count="7">
    <mergeCell ref="M32:M34"/>
    <mergeCell ref="A2:M2"/>
    <mergeCell ref="K8:M8"/>
    <mergeCell ref="A8:A10"/>
    <mergeCell ref="C8:G8"/>
    <mergeCell ref="H8:J8"/>
    <mergeCell ref="C9:C10"/>
  </mergeCells>
  <printOptions horizontalCentered="1"/>
  <pageMargins left="0.25" right="0.25" top="0.75" bottom="0.75" header="0.25" footer="0.25"/>
  <pageSetup paperSize="9" scale="65" firstPageNumber="28" orientation="landscape" useFirstPageNumber="1" r:id="rId1"/>
  <headerFooter differentOddEven="1" differentFirst="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Q552"/>
  <sheetViews>
    <sheetView topLeftCell="J1" zoomScaleNormal="100" workbookViewId="0">
      <selection sqref="A1:M113"/>
    </sheetView>
  </sheetViews>
  <sheetFormatPr defaultRowHeight="15"/>
  <cols>
    <col min="1" max="1" width="50.28515625" style="281" customWidth="1"/>
    <col min="2" max="2" width="7.28515625" style="281" customWidth="1"/>
    <col min="3" max="3" width="11.28515625" style="281" customWidth="1"/>
    <col min="4" max="4" width="11.5703125" style="281" customWidth="1"/>
    <col min="5" max="5" width="11.7109375" style="281" customWidth="1"/>
    <col min="6" max="6" width="9.5703125" style="281" customWidth="1"/>
    <col min="7" max="7" width="15.28515625" style="281" customWidth="1"/>
    <col min="8" max="8" width="14.28515625" style="281" customWidth="1"/>
    <col min="9" max="9" width="14.7109375" style="281" customWidth="1"/>
    <col min="10" max="10" width="15" style="281" customWidth="1"/>
    <col min="11" max="11" width="9.28515625" style="281" customWidth="1"/>
    <col min="12" max="12" width="25.42578125" style="281" customWidth="1"/>
    <col min="13" max="13" width="18.28515625" style="281" customWidth="1"/>
    <col min="14" max="14" width="5.28515625" style="281" customWidth="1"/>
    <col min="15" max="15" width="86.42578125" style="281" hidden="1" customWidth="1"/>
    <col min="16" max="16" width="81.7109375" style="281" customWidth="1"/>
    <col min="17" max="16384" width="9.140625" style="281"/>
  </cols>
  <sheetData>
    <row r="1" spans="1:43" ht="13.5" customHeight="1">
      <c r="A1" s="231"/>
      <c r="B1" s="231"/>
      <c r="C1" s="502"/>
      <c r="D1" s="231"/>
      <c r="E1" s="275"/>
      <c r="F1" s="231"/>
      <c r="G1" s="231"/>
      <c r="H1" s="231"/>
      <c r="I1" s="231"/>
      <c r="J1" s="231"/>
      <c r="K1" s="231"/>
      <c r="L1" s="1236" t="s">
        <v>611</v>
      </c>
      <c r="M1" s="1236"/>
    </row>
    <row r="2" spans="1:43" ht="18.75">
      <c r="A2" s="1222" t="s">
        <v>823</v>
      </c>
      <c r="B2" s="1222"/>
      <c r="C2" s="1222"/>
      <c r="D2" s="1222"/>
      <c r="E2" s="1222"/>
      <c r="F2" s="1222"/>
      <c r="G2" s="1222"/>
      <c r="H2" s="1222"/>
      <c r="I2" s="1222"/>
      <c r="J2" s="1222"/>
      <c r="K2" s="1222"/>
      <c r="L2" s="1222"/>
      <c r="M2" s="1222"/>
    </row>
    <row r="3" spans="1:43" ht="18.75">
      <c r="A3" s="1237" t="s">
        <v>612</v>
      </c>
      <c r="B3" s="1237"/>
      <c r="C3" s="1237"/>
      <c r="D3" s="1237"/>
      <c r="E3" s="1237"/>
      <c r="F3" s="1237"/>
      <c r="G3" s="1237"/>
      <c r="H3" s="1237"/>
      <c r="I3" s="1237"/>
      <c r="J3" s="1237"/>
      <c r="K3" s="1237"/>
      <c r="L3" s="1237"/>
      <c r="M3" s="1237"/>
    </row>
    <row r="4" spans="1:43" ht="14.25" customHeight="1">
      <c r="A4" s="520" t="str">
        <f>"වියදම් ශීර්ෂ අංකය :  "&amp;'ZZZ-PG1.DBF'!A18</f>
        <v>වියදම් ශීර්ෂ අංකය :  603</v>
      </c>
      <c r="B4" s="502"/>
      <c r="C4" s="276"/>
      <c r="E4" s="277"/>
      <c r="F4" s="521" t="s">
        <v>1511</v>
      </c>
      <c r="G4" s="502"/>
      <c r="H4" s="502"/>
      <c r="I4" s="502"/>
      <c r="J4" s="502"/>
      <c r="K4" s="502"/>
      <c r="L4" s="522"/>
      <c r="M4" s="523"/>
    </row>
    <row r="5" spans="1:43" ht="14.25" customHeight="1">
      <c r="A5" s="520" t="str">
        <f>"වැඩසටහන් අංකය හා නාමය : "&amp;'ZZZ-PG1.DBF'!B18</f>
        <v>වැඩසටහන් අංකය හා නාමය : 03</v>
      </c>
      <c r="B5" s="520"/>
      <c r="C5" s="276"/>
      <c r="D5" s="520"/>
      <c r="E5" s="277"/>
      <c r="F5" s="278"/>
      <c r="G5" s="502"/>
      <c r="H5" s="502"/>
      <c r="I5" s="502"/>
      <c r="J5" s="502"/>
      <c r="K5" s="502"/>
      <c r="L5" s="522"/>
      <c r="M5" s="523"/>
    </row>
    <row r="6" spans="1:43" ht="14.25" customHeight="1">
      <c r="A6" s="520" t="str">
        <f>"ව්‍යාපෘති අංකය හා නාමය : "&amp;'ZZZ-PG1.DBF'!C18</f>
        <v>ව්‍යාපෘති අංකය හා නාමය : 02</v>
      </c>
      <c r="B6" s="520"/>
      <c r="C6" s="276"/>
      <c r="D6" s="520"/>
      <c r="E6" s="277"/>
      <c r="F6" s="278"/>
      <c r="G6" s="502"/>
      <c r="H6" s="502"/>
      <c r="I6" s="502"/>
      <c r="J6" s="502"/>
      <c r="K6" s="502"/>
      <c r="L6" s="522"/>
      <c r="M6" s="523"/>
    </row>
    <row r="7" spans="1:43" s="9" customFormat="1" ht="83.25" customHeight="1">
      <c r="A7" s="830" t="s">
        <v>190</v>
      </c>
      <c r="B7" s="830" t="s">
        <v>125</v>
      </c>
      <c r="C7" s="830" t="s">
        <v>470</v>
      </c>
      <c r="D7" s="830" t="s">
        <v>298</v>
      </c>
      <c r="E7" s="831" t="s">
        <v>299</v>
      </c>
      <c r="F7" s="832" t="s">
        <v>696</v>
      </c>
      <c r="G7" s="1238" t="s">
        <v>471</v>
      </c>
      <c r="H7" s="1238"/>
      <c r="I7" s="1238"/>
      <c r="J7" s="1238"/>
      <c r="K7" s="1238"/>
      <c r="L7" s="1238"/>
      <c r="M7" s="1238"/>
      <c r="P7" s="821"/>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row>
    <row r="8" spans="1:43" ht="16.5" customHeight="1">
      <c r="A8" s="807" t="s">
        <v>137</v>
      </c>
      <c r="B8" s="807"/>
      <c r="C8" s="590"/>
      <c r="D8" s="808"/>
      <c r="E8" s="808"/>
      <c r="F8" s="591"/>
      <c r="G8" s="1239"/>
      <c r="H8" s="1240"/>
      <c r="I8" s="1240"/>
      <c r="J8" s="1240"/>
      <c r="K8" s="1240"/>
      <c r="L8" s="1240"/>
      <c r="M8" s="1241"/>
      <c r="O8" s="533" t="s">
        <v>876</v>
      </c>
      <c r="P8" s="821"/>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row>
    <row r="9" spans="1:43" ht="30">
      <c r="A9" s="538" t="s">
        <v>805</v>
      </c>
      <c r="B9" s="539" t="s">
        <v>711</v>
      </c>
      <c r="C9" s="279"/>
      <c r="D9" s="249"/>
      <c r="E9" s="249"/>
      <c r="F9" s="586"/>
      <c r="G9" s="1230"/>
      <c r="H9" s="1231"/>
      <c r="I9" s="1231"/>
      <c r="J9" s="1231"/>
      <c r="K9" s="1231"/>
      <c r="L9" s="1231"/>
      <c r="M9" s="1232"/>
      <c r="P9" s="821"/>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row>
    <row r="10" spans="1:43" ht="15.95" customHeight="1">
      <c r="A10" s="534" t="s">
        <v>17</v>
      </c>
      <c r="B10" s="540"/>
      <c r="C10" s="279"/>
      <c r="D10" s="249"/>
      <c r="E10" s="249"/>
      <c r="F10" s="586"/>
      <c r="G10" s="1230"/>
      <c r="H10" s="1231"/>
      <c r="I10" s="1231"/>
      <c r="J10" s="1231"/>
      <c r="K10" s="1231"/>
      <c r="L10" s="1231"/>
      <c r="M10" s="1232"/>
      <c r="P10" s="821"/>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row>
    <row r="11" spans="1:43" ht="15" customHeight="1">
      <c r="A11" s="249" t="s">
        <v>245</v>
      </c>
      <c r="B11" s="539"/>
      <c r="C11" s="512" t="str">
        <f>'ZZZ-PG1.DBF'!H18</f>
        <v>22</v>
      </c>
      <c r="D11" s="512">
        <f>'ZZZ-PG1.DBF'!P18</f>
        <v>1</v>
      </c>
      <c r="E11" s="512">
        <f>'ZZZ-PG1.DBF'!Q18</f>
        <v>0</v>
      </c>
      <c r="F11" s="512">
        <f>'ZZZ-PG1.DBF'!R18</f>
        <v>0</v>
      </c>
      <c r="G11" s="1230"/>
      <c r="H11" s="1231"/>
      <c r="I11" s="1231"/>
      <c r="J11" s="1231"/>
      <c r="K11" s="1231"/>
      <c r="L11" s="1231"/>
      <c r="M11" s="1232"/>
      <c r="O11" s="530" t="s">
        <v>695</v>
      </c>
      <c r="P11" s="822"/>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row>
    <row r="12" spans="1:43" ht="15" customHeight="1">
      <c r="A12" s="249" t="s">
        <v>246</v>
      </c>
      <c r="B12" s="539"/>
      <c r="C12" s="512" t="str">
        <f>'ZZZ-PG1.DBF'!H19</f>
        <v>22</v>
      </c>
      <c r="D12" s="512">
        <f>'ZZZ-PG1.DBF'!P19</f>
        <v>161525</v>
      </c>
      <c r="E12" s="512">
        <f>'ZZZ-PG1.DBF'!Q19</f>
        <v>19.43</v>
      </c>
      <c r="F12" s="512"/>
      <c r="G12" s="1233" t="s">
        <v>1589</v>
      </c>
      <c r="H12" s="1234"/>
      <c r="I12" s="1234"/>
      <c r="J12" s="1234"/>
      <c r="K12" s="1234"/>
      <c r="L12" s="1234"/>
      <c r="M12" s="1235"/>
      <c r="O12" s="541" t="s">
        <v>897</v>
      </c>
      <c r="P12" s="820"/>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row>
    <row r="13" spans="1:43" ht="15" customHeight="1">
      <c r="A13" s="249" t="s">
        <v>247</v>
      </c>
      <c r="B13" s="539"/>
      <c r="C13" s="512" t="str">
        <f>'ZZZ-PG1.DBF'!H20</f>
        <v>22</v>
      </c>
      <c r="D13" s="512">
        <f>'ZZZ-PG1.DBF'!P20</f>
        <v>15511</v>
      </c>
      <c r="E13" s="512">
        <f>'ZZZ-PG1.DBF'!Q20</f>
        <v>0.8</v>
      </c>
      <c r="F13" s="512">
        <f>'ZZZ-PG1.DBF'!R20</f>
        <v>0</v>
      </c>
      <c r="G13" s="1230"/>
      <c r="H13" s="1231"/>
      <c r="I13" s="1231"/>
      <c r="J13" s="1231"/>
      <c r="K13" s="1231"/>
      <c r="L13" s="1231"/>
      <c r="M13" s="1232"/>
      <c r="P13" s="823"/>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row>
    <row r="14" spans="1:43" ht="15.95" customHeight="1">
      <c r="A14" s="542" t="s">
        <v>467</v>
      </c>
      <c r="B14" s="543"/>
      <c r="C14" s="512" t="s">
        <v>0</v>
      </c>
      <c r="D14" s="513">
        <f>'ZZZ-PG1.DBF'!P21</f>
        <v>177037</v>
      </c>
      <c r="E14" s="513">
        <f>'ZZZ-PG1.DBF'!Q21</f>
        <v>2.88</v>
      </c>
      <c r="F14" s="513">
        <f>'ZZZ-PG1.DBF'!R21</f>
        <v>0</v>
      </c>
      <c r="G14" s="1230"/>
      <c r="H14" s="1231"/>
      <c r="I14" s="1231"/>
      <c r="J14" s="1231"/>
      <c r="K14" s="1231"/>
      <c r="L14" s="1231"/>
      <c r="M14" s="1232"/>
      <c r="O14" s="530" t="str">
        <f>IF(F513&lt;&gt;0,"මෙම වැඩසටහනෙහි RF ලෙස වැය විෂය  "&amp;F513&amp;"  ක් ඇත.","මෙම වැඩසටහනෙහි RF ලෙසට වන වැය විෂය නොමැත.")</f>
        <v>මෙම වැඩසටහනෙහි RF ලෙස වැය විෂය  2  ක් ඇත.</v>
      </c>
      <c r="P14" s="820"/>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row>
    <row r="15" spans="1:43" ht="29.25" customHeight="1">
      <c r="A15" s="538" t="s">
        <v>806</v>
      </c>
      <c r="B15" s="539" t="s">
        <v>712</v>
      </c>
      <c r="C15" s="512" t="s">
        <v>0</v>
      </c>
      <c r="D15" s="512" t="s">
        <v>0</v>
      </c>
      <c r="E15" s="512" t="s">
        <v>0</v>
      </c>
      <c r="F15" s="512" t="s">
        <v>0</v>
      </c>
      <c r="G15" s="1230"/>
      <c r="H15" s="1231"/>
      <c r="I15" s="1231"/>
      <c r="J15" s="1231"/>
      <c r="K15" s="1231"/>
      <c r="L15" s="1231"/>
      <c r="M15" s="1232"/>
      <c r="P15" s="824"/>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row>
    <row r="16" spans="1:43" ht="15.95" customHeight="1">
      <c r="A16" s="534" t="s">
        <v>192</v>
      </c>
      <c r="B16" s="540"/>
      <c r="C16" s="512" t="s">
        <v>0</v>
      </c>
      <c r="D16" s="512" t="s">
        <v>0</v>
      </c>
      <c r="E16" s="512" t="s">
        <v>0</v>
      </c>
      <c r="F16" s="512" t="s">
        <v>0</v>
      </c>
      <c r="G16" s="1230"/>
      <c r="H16" s="1231"/>
      <c r="I16" s="1231"/>
      <c r="J16" s="1231"/>
      <c r="K16" s="1231"/>
      <c r="L16" s="1231"/>
      <c r="M16" s="1232"/>
      <c r="O16" s="530" t="s">
        <v>878</v>
      </c>
      <c r="P16" s="824"/>
      <c r="Q16" s="588"/>
      <c r="R16" s="588"/>
      <c r="S16" s="588"/>
      <c r="T16" s="588"/>
      <c r="U16" s="588"/>
      <c r="V16" s="588"/>
      <c r="W16" s="588"/>
      <c r="X16" s="588"/>
      <c r="Y16" s="588"/>
      <c r="Z16" s="588"/>
      <c r="AA16" s="588"/>
      <c r="AB16" s="588"/>
      <c r="AC16" s="588"/>
      <c r="AD16" s="588"/>
      <c r="AE16" s="588"/>
      <c r="AF16" s="588"/>
      <c r="AG16" s="588"/>
      <c r="AH16" s="588"/>
      <c r="AI16" s="588"/>
      <c r="AJ16" s="588"/>
      <c r="AK16" s="588"/>
      <c r="AL16" s="588"/>
      <c r="AM16" s="588"/>
      <c r="AN16" s="588"/>
      <c r="AO16" s="588"/>
      <c r="AP16" s="588"/>
      <c r="AQ16" s="588"/>
    </row>
    <row r="17" spans="1:43" ht="15.95" customHeight="1">
      <c r="A17" s="544" t="s">
        <v>248</v>
      </c>
      <c r="B17" s="545"/>
      <c r="C17" s="512" t="str">
        <f>'ZZZ-PG1.DBF'!H24</f>
        <v>22</v>
      </c>
      <c r="D17" s="512">
        <f>'ZZZ-PG1.DBF'!P24</f>
        <v>25600</v>
      </c>
      <c r="E17" s="512">
        <f>'ZZZ-PG1.DBF'!Q24</f>
        <v>12.38</v>
      </c>
      <c r="F17" s="512"/>
      <c r="G17" s="1233" t="s">
        <v>1549</v>
      </c>
      <c r="H17" s="1234"/>
      <c r="I17" s="1234"/>
      <c r="J17" s="1234"/>
      <c r="K17" s="1234"/>
      <c r="L17" s="1234"/>
      <c r="M17" s="1235"/>
      <c r="O17" s="551" t="s">
        <v>879</v>
      </c>
      <c r="P17" s="820"/>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row>
    <row r="18" spans="1:43" ht="15.95" customHeight="1">
      <c r="A18" s="544" t="s">
        <v>249</v>
      </c>
      <c r="B18" s="546"/>
      <c r="C18" s="512">
        <f>'ZZZ-PG1.DBF'!H25</f>
        <v>0</v>
      </c>
      <c r="D18" s="512">
        <f>'ZZZ-PG1.DBF'!P25</f>
        <v>0</v>
      </c>
      <c r="E18" s="512">
        <f>'ZZZ-PG1.DBF'!Q25</f>
        <v>0</v>
      </c>
      <c r="F18" s="512">
        <f>'ZZZ-PG1.DBF'!R25</f>
        <v>0</v>
      </c>
      <c r="G18" s="1230"/>
      <c r="H18" s="1231"/>
      <c r="I18" s="1231"/>
      <c r="J18" s="1231"/>
      <c r="K18" s="1231"/>
      <c r="L18" s="1231"/>
      <c r="M18" s="1232"/>
      <c r="P18" s="820"/>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row>
    <row r="19" spans="1:43" ht="15.95" customHeight="1">
      <c r="A19" s="547" t="s">
        <v>303</v>
      </c>
      <c r="B19" s="546"/>
      <c r="C19" s="512" t="s">
        <v>0</v>
      </c>
      <c r="D19" s="513">
        <f>'ZZZ-PG1.DBF'!P26</f>
        <v>25600</v>
      </c>
      <c r="E19" s="513">
        <f>'ZZZ-PG1.DBF'!Q26</f>
        <v>12.38</v>
      </c>
      <c r="F19" s="513">
        <f>'ZZZ-PG1.DBF'!R26</f>
        <v>0</v>
      </c>
      <c r="G19" s="1230"/>
      <c r="H19" s="1231"/>
      <c r="I19" s="1231"/>
      <c r="J19" s="1231"/>
      <c r="K19" s="1231"/>
      <c r="L19" s="1231"/>
      <c r="M19" s="1232"/>
      <c r="O19" s="592" t="s">
        <v>898</v>
      </c>
      <c r="P19" s="825"/>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row>
    <row r="20" spans="1:43" ht="15.95" customHeight="1">
      <c r="A20" s="548" t="s">
        <v>193</v>
      </c>
      <c r="B20" s="549"/>
      <c r="C20" s="512" t="s">
        <v>0</v>
      </c>
      <c r="D20" s="512" t="s">
        <v>0</v>
      </c>
      <c r="E20" s="512" t="s">
        <v>0</v>
      </c>
      <c r="F20" s="512" t="s">
        <v>0</v>
      </c>
      <c r="G20" s="1230"/>
      <c r="H20" s="1231"/>
      <c r="I20" s="1231"/>
      <c r="J20" s="1231"/>
      <c r="K20" s="1231"/>
      <c r="L20" s="1231"/>
      <c r="M20" s="1232"/>
      <c r="P20" s="823"/>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row>
    <row r="21" spans="1:43" ht="15.95" customHeight="1">
      <c r="A21" s="544" t="s">
        <v>250</v>
      </c>
      <c r="B21" s="545"/>
      <c r="C21" s="512" t="str">
        <f>'ZZZ-PG1.DBF'!H29</f>
        <v>22</v>
      </c>
      <c r="D21" s="512">
        <f>'ZZZ-PG1.DBF'!P29</f>
        <v>24915</v>
      </c>
      <c r="E21" s="512">
        <f>'ZZZ-PG1.DBF'!Q29</f>
        <v>6.98</v>
      </c>
      <c r="F21" s="512"/>
      <c r="G21" s="1233" t="s">
        <v>1555</v>
      </c>
      <c r="H21" s="1234"/>
      <c r="I21" s="1234"/>
      <c r="J21" s="1234"/>
      <c r="K21" s="1234"/>
      <c r="L21" s="1234"/>
      <c r="M21" s="1235"/>
      <c r="P21" s="820"/>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row>
    <row r="22" spans="1:43" ht="15.95" customHeight="1">
      <c r="A22" s="550" t="s">
        <v>251</v>
      </c>
      <c r="B22" s="545"/>
      <c r="C22" s="512" t="str">
        <f>'ZZZ-PG1.DBF'!H30</f>
        <v>22</v>
      </c>
      <c r="D22" s="512">
        <f>'ZZZ-PG1.DBF'!P30</f>
        <v>46951</v>
      </c>
      <c r="E22" s="512">
        <f>'ZZZ-PG1.DBF'!Q30</f>
        <v>8.32</v>
      </c>
      <c r="F22" s="512"/>
      <c r="G22" s="1233" t="s">
        <v>1567</v>
      </c>
      <c r="H22" s="1234"/>
      <c r="I22" s="1234"/>
      <c r="J22" s="1234"/>
      <c r="K22" s="1234"/>
      <c r="L22" s="1234"/>
      <c r="M22" s="1235"/>
      <c r="P22" s="826"/>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row>
    <row r="23" spans="1:43" ht="15.95" customHeight="1">
      <c r="A23" s="550" t="s">
        <v>252</v>
      </c>
      <c r="B23" s="545"/>
      <c r="C23" s="512" t="str">
        <f>'ZZZ-PG1.DBF'!H31</f>
        <v>22</v>
      </c>
      <c r="D23" s="512">
        <f>'ZZZ-PG1.DBF'!P31</f>
        <v>3</v>
      </c>
      <c r="E23" s="512">
        <f>'ZZZ-PG1.DBF'!Q31</f>
        <v>0</v>
      </c>
      <c r="F23" s="512">
        <f>'ZZZ-PG1.DBF'!R31</f>
        <v>0</v>
      </c>
      <c r="G23" s="1230"/>
      <c r="H23" s="1231"/>
      <c r="I23" s="1231"/>
      <c r="J23" s="1231"/>
      <c r="K23" s="1231"/>
      <c r="L23" s="1231"/>
      <c r="M23" s="1232"/>
      <c r="P23" s="826"/>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row>
    <row r="24" spans="1:43" ht="15.95" customHeight="1">
      <c r="A24" s="249" t="s">
        <v>1569</v>
      </c>
      <c r="B24" s="539"/>
      <c r="C24" s="512"/>
      <c r="D24" s="512">
        <v>1420</v>
      </c>
      <c r="E24" s="512">
        <v>11</v>
      </c>
      <c r="F24" s="512"/>
      <c r="G24" s="1242" t="s">
        <v>1585</v>
      </c>
      <c r="H24" s="1243"/>
      <c r="I24" s="1243"/>
      <c r="J24" s="1243"/>
      <c r="K24" s="1243"/>
      <c r="L24" s="1243"/>
      <c r="M24" s="1244"/>
      <c r="P24" s="820"/>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row>
    <row r="25" spans="1:43" ht="15.95" customHeight="1">
      <c r="A25" s="249" t="s">
        <v>1570</v>
      </c>
      <c r="B25" s="539"/>
      <c r="C25" s="512"/>
      <c r="D25" s="512">
        <v>14542</v>
      </c>
      <c r="E25" s="512">
        <v>53</v>
      </c>
      <c r="F25" s="512"/>
      <c r="G25" s="1242"/>
      <c r="H25" s="1243"/>
      <c r="I25" s="1243"/>
      <c r="J25" s="1243"/>
      <c r="K25" s="1243"/>
      <c r="L25" s="1243"/>
      <c r="M25" s="1244"/>
      <c r="P25" s="823"/>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row>
    <row r="26" spans="1:43" ht="15.95" customHeight="1">
      <c r="A26" s="249" t="s">
        <v>1571</v>
      </c>
      <c r="B26" s="539"/>
      <c r="C26" s="512"/>
      <c r="D26" s="512">
        <v>1322</v>
      </c>
      <c r="E26" s="512">
        <v>20</v>
      </c>
      <c r="F26" s="512"/>
      <c r="G26" s="1242"/>
      <c r="H26" s="1243"/>
      <c r="I26" s="1243"/>
      <c r="J26" s="1243"/>
      <c r="K26" s="1243"/>
      <c r="L26" s="1243"/>
      <c r="M26" s="1244"/>
      <c r="P26" s="823"/>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row>
    <row r="27" spans="1:43" ht="15.95" customHeight="1">
      <c r="A27" s="538" t="s">
        <v>304</v>
      </c>
      <c r="B27" s="539"/>
      <c r="C27" s="512" t="s">
        <v>0</v>
      </c>
      <c r="D27" s="513">
        <f>'ZZZ-PG1.DBF'!P35</f>
        <v>89153</v>
      </c>
      <c r="E27" s="513">
        <f>'ZZZ-PG1.DBF'!Q35</f>
        <v>8.1</v>
      </c>
      <c r="F27" s="513">
        <f>'ZZZ-PG1.DBF'!R35</f>
        <v>0</v>
      </c>
      <c r="G27" s="1230"/>
      <c r="H27" s="1231"/>
      <c r="I27" s="1231"/>
      <c r="J27" s="1231"/>
      <c r="K27" s="1231"/>
      <c r="L27" s="1231"/>
      <c r="M27" s="1232"/>
      <c r="P27" s="820"/>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row>
    <row r="28" spans="1:43" ht="14.25" customHeight="1">
      <c r="A28" s="534" t="s">
        <v>194</v>
      </c>
      <c r="B28" s="540"/>
      <c r="C28" s="512" t="s">
        <v>0</v>
      </c>
      <c r="D28" s="512" t="s">
        <v>0</v>
      </c>
      <c r="E28" s="512" t="s">
        <v>0</v>
      </c>
      <c r="F28" s="512" t="s">
        <v>0</v>
      </c>
      <c r="G28" s="1230"/>
      <c r="H28" s="1231"/>
      <c r="I28" s="1231"/>
      <c r="J28" s="1231"/>
      <c r="K28" s="1231"/>
      <c r="L28" s="1231"/>
      <c r="M28" s="1232"/>
      <c r="P28" s="820"/>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row>
    <row r="29" spans="1:43" ht="15.95" customHeight="1">
      <c r="A29" s="249" t="s">
        <v>255</v>
      </c>
      <c r="B29" s="539"/>
      <c r="C29" s="512" t="str">
        <f>'ZZZ-PG1.DBF'!H38</f>
        <v>22</v>
      </c>
      <c r="D29" s="512">
        <f>'ZZZ-PG1.DBF'!P38</f>
        <v>32293</v>
      </c>
      <c r="E29" s="512">
        <f>'ZZZ-PG1.DBF'!Q38</f>
        <v>13.74</v>
      </c>
      <c r="F29" s="512"/>
      <c r="G29" s="1233" t="s">
        <v>1591</v>
      </c>
      <c r="H29" s="1234"/>
      <c r="I29" s="1234"/>
      <c r="J29" s="1234"/>
      <c r="K29" s="1234"/>
      <c r="L29" s="1234"/>
      <c r="M29" s="1235"/>
      <c r="P29" s="820"/>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row>
    <row r="30" spans="1:43" ht="15.95" customHeight="1">
      <c r="A30" s="249" t="s">
        <v>256</v>
      </c>
      <c r="B30" s="539"/>
      <c r="C30" s="512" t="str">
        <f>'ZZZ-PG1.DBF'!H39</f>
        <v>22</v>
      </c>
      <c r="D30" s="512">
        <f>'ZZZ-PG1.DBF'!P39</f>
        <v>2</v>
      </c>
      <c r="E30" s="512">
        <f>'ZZZ-PG1.DBF'!Q39</f>
        <v>0</v>
      </c>
      <c r="F30" s="512">
        <f>'ZZZ-PG1.DBF'!R39</f>
        <v>0</v>
      </c>
      <c r="G30" s="1230"/>
      <c r="H30" s="1231"/>
      <c r="I30" s="1231"/>
      <c r="J30" s="1231"/>
      <c r="K30" s="1231"/>
      <c r="L30" s="1231"/>
      <c r="M30" s="1232"/>
      <c r="P30" s="824"/>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row>
    <row r="31" spans="1:43" ht="15.95" customHeight="1">
      <c r="A31" s="249" t="s">
        <v>257</v>
      </c>
      <c r="B31" s="539"/>
      <c r="C31" s="512" t="str">
        <f>'ZZZ-PG1.DBF'!H40</f>
        <v>22</v>
      </c>
      <c r="D31" s="512">
        <f>'ZZZ-PG1.DBF'!P40</f>
        <v>44400</v>
      </c>
      <c r="E31" s="512">
        <f>'ZZZ-PG1.DBF'!Q40</f>
        <v>94.47</v>
      </c>
      <c r="F31" s="512"/>
      <c r="G31" s="1233" t="s">
        <v>1591</v>
      </c>
      <c r="H31" s="1234"/>
      <c r="I31" s="1234"/>
      <c r="J31" s="1234"/>
      <c r="K31" s="1234"/>
      <c r="L31" s="1234"/>
      <c r="M31" s="1235"/>
      <c r="P31" s="824"/>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row>
    <row r="32" spans="1:43" ht="15.95" customHeight="1">
      <c r="A32" s="249" t="s">
        <v>458</v>
      </c>
      <c r="B32" s="539"/>
      <c r="C32" s="512" t="str">
        <f>'ZZZ-PG1.DBF'!H41</f>
        <v>22</v>
      </c>
      <c r="D32" s="512">
        <f>'ZZZ-PG1.DBF'!P41</f>
        <v>6627</v>
      </c>
      <c r="E32" s="512">
        <f>'ZZZ-PG1.DBF'!Q41</f>
        <v>14.1</v>
      </c>
      <c r="F32" s="512">
        <f>'ZZZ-PG1.DBF'!R41</f>
        <v>0</v>
      </c>
      <c r="G32" s="1230"/>
      <c r="H32" s="1231"/>
      <c r="I32" s="1231"/>
      <c r="J32" s="1231"/>
      <c r="K32" s="1231"/>
      <c r="L32" s="1231"/>
      <c r="M32" s="1232"/>
      <c r="P32" s="820"/>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row>
    <row r="33" spans="1:43" ht="15.95" customHeight="1">
      <c r="A33" s="552" t="s">
        <v>608</v>
      </c>
      <c r="B33" s="553"/>
      <c r="C33" s="512">
        <f>'ZZZ-PG1.DBF'!H42</f>
        <v>0</v>
      </c>
      <c r="D33" s="512">
        <f>'ZZZ-PG1.DBF'!P42</f>
        <v>0</v>
      </c>
      <c r="E33" s="512">
        <f>'ZZZ-PG1.DBF'!Q42</f>
        <v>0</v>
      </c>
      <c r="F33" s="512">
        <f>'ZZZ-PG1.DBF'!R42</f>
        <v>0</v>
      </c>
      <c r="G33" s="1230"/>
      <c r="H33" s="1231"/>
      <c r="I33" s="1231"/>
      <c r="J33" s="1231"/>
      <c r="K33" s="1231"/>
      <c r="L33" s="1231"/>
      <c r="M33" s="1232"/>
      <c r="P33" s="827"/>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row>
    <row r="34" spans="1:43" ht="15.95" customHeight="1">
      <c r="A34" s="249" t="s">
        <v>459</v>
      </c>
      <c r="B34" s="539"/>
      <c r="C34" s="512">
        <f>'ZZZ-PG1.DBF'!H43</f>
        <v>0</v>
      </c>
      <c r="D34" s="512">
        <f>'ZZZ-PG1.DBF'!P43</f>
        <v>0</v>
      </c>
      <c r="E34" s="512">
        <f>'ZZZ-PG1.DBF'!Q43</f>
        <v>0</v>
      </c>
      <c r="F34" s="512">
        <f>'ZZZ-PG1.DBF'!R43</f>
        <v>0</v>
      </c>
      <c r="G34" s="1230"/>
      <c r="H34" s="1231"/>
      <c r="I34" s="1231"/>
      <c r="J34" s="1231"/>
      <c r="K34" s="1231"/>
      <c r="L34" s="1231"/>
      <c r="M34" s="1232"/>
      <c r="P34" s="820"/>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row>
    <row r="35" spans="1:43" ht="15.95" customHeight="1">
      <c r="A35" s="538" t="s">
        <v>305</v>
      </c>
      <c r="B35" s="539"/>
      <c r="C35" s="512" t="s">
        <v>0</v>
      </c>
      <c r="D35" s="513">
        <f>'ZZZ-PG1.DBF'!P44</f>
        <v>83322</v>
      </c>
      <c r="E35" s="513">
        <f>'ZZZ-PG1.DBF'!Q44</f>
        <v>22.16</v>
      </c>
      <c r="F35" s="513">
        <f>'ZZZ-PG1.DBF'!R44</f>
        <v>0</v>
      </c>
      <c r="G35" s="1230"/>
      <c r="H35" s="1231"/>
      <c r="I35" s="1231"/>
      <c r="J35" s="1231"/>
      <c r="K35" s="1231"/>
      <c r="L35" s="1231"/>
      <c r="M35" s="1232"/>
      <c r="P35" s="827"/>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row>
    <row r="36" spans="1:43" ht="15.95" customHeight="1">
      <c r="A36" s="534" t="s">
        <v>195</v>
      </c>
      <c r="B36" s="540"/>
      <c r="C36" s="512" t="s">
        <v>0</v>
      </c>
      <c r="D36" s="512" t="s">
        <v>0</v>
      </c>
      <c r="E36" s="512" t="s">
        <v>0</v>
      </c>
      <c r="F36" s="512" t="s">
        <v>0</v>
      </c>
      <c r="G36" s="1230"/>
      <c r="H36" s="1231"/>
      <c r="I36" s="1231"/>
      <c r="J36" s="1231"/>
      <c r="K36" s="1231"/>
      <c r="L36" s="1231"/>
      <c r="M36" s="1232"/>
      <c r="P36" s="820"/>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row>
    <row r="37" spans="1:43" ht="15.95" customHeight="1">
      <c r="A37" s="249" t="s">
        <v>258</v>
      </c>
      <c r="B37" s="539"/>
      <c r="C37" s="512" t="str">
        <f>'ZZZ-PG1.DBF'!H47</f>
        <v>22</v>
      </c>
      <c r="D37" s="512">
        <f>'ZZZ-PG1.DBF'!P47</f>
        <v>10</v>
      </c>
      <c r="E37" s="512">
        <f>'ZZZ-PG1.DBF'!Q47</f>
        <v>1.06</v>
      </c>
      <c r="F37" s="512">
        <f>'ZZZ-PG1.DBF'!R47</f>
        <v>0</v>
      </c>
      <c r="G37" s="1230"/>
      <c r="H37" s="1231"/>
      <c r="I37" s="1231"/>
      <c r="J37" s="1231"/>
      <c r="K37" s="1231"/>
      <c r="L37" s="1231"/>
      <c r="M37" s="1232"/>
      <c r="P37" s="820"/>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row>
    <row r="38" spans="1:43" s="806" customFormat="1" ht="30" customHeight="1">
      <c r="A38" s="582" t="s">
        <v>259</v>
      </c>
      <c r="B38" s="805"/>
      <c r="C38" s="798" t="str">
        <f>'ZZZ-PG1.DBF'!H48</f>
        <v>22</v>
      </c>
      <c r="D38" s="799">
        <f>'ZZZ-PG1.DBF'!P48</f>
        <v>105085</v>
      </c>
      <c r="E38" s="799">
        <f>'ZZZ-PG1.DBF'!Q48</f>
        <v>44.72</v>
      </c>
      <c r="F38" s="799" t="s">
        <v>1556</v>
      </c>
      <c r="G38" s="1245" t="s">
        <v>1568</v>
      </c>
      <c r="H38" s="1246"/>
      <c r="I38" s="1246"/>
      <c r="J38" s="1246"/>
      <c r="K38" s="1246"/>
      <c r="L38" s="1246"/>
      <c r="M38" s="1247"/>
      <c r="P38" s="820"/>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row>
    <row r="39" spans="1:43" ht="15.95" customHeight="1">
      <c r="A39" s="249" t="s">
        <v>260</v>
      </c>
      <c r="B39" s="539"/>
      <c r="C39" s="512" t="str">
        <f>'ZZZ-PG1.DBF'!H49</f>
        <v>22</v>
      </c>
      <c r="D39" s="512">
        <f>'ZZZ-PG1.DBF'!P49</f>
        <v>14072</v>
      </c>
      <c r="E39" s="512">
        <f>'ZZZ-PG1.DBF'!Q49</f>
        <v>4.0199999999999996</v>
      </c>
      <c r="F39" s="512">
        <f>'ZZZ-PG1.DBF'!R49</f>
        <v>0</v>
      </c>
      <c r="G39" s="1230"/>
      <c r="H39" s="1231"/>
      <c r="I39" s="1231"/>
      <c r="J39" s="1231"/>
      <c r="K39" s="1231"/>
      <c r="L39" s="1231"/>
      <c r="M39" s="1232"/>
      <c r="P39" s="824"/>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row>
    <row r="40" spans="1:43" ht="15.95" customHeight="1">
      <c r="A40" s="249" t="s">
        <v>261</v>
      </c>
      <c r="B40" s="539"/>
      <c r="C40" s="512" t="str">
        <f>'ZZZ-PG1.DBF'!H50</f>
        <v>22</v>
      </c>
      <c r="D40" s="512">
        <f>'ZZZ-PG1.DBF'!P50</f>
        <v>1764</v>
      </c>
      <c r="E40" s="512">
        <f>'ZZZ-PG1.DBF'!Q50</f>
        <v>7.06</v>
      </c>
      <c r="F40" s="512">
        <f>'ZZZ-PG1.DBF'!R50</f>
        <v>0</v>
      </c>
      <c r="G40" s="1230"/>
      <c r="H40" s="1231"/>
      <c r="I40" s="1231"/>
      <c r="J40" s="1231"/>
      <c r="K40" s="1231"/>
      <c r="L40" s="1231"/>
      <c r="M40" s="1232"/>
      <c r="P40" s="824"/>
      <c r="Q40" s="588"/>
      <c r="R40" s="588"/>
      <c r="S40" s="588"/>
      <c r="T40" s="588"/>
      <c r="U40" s="588"/>
      <c r="V40" s="588"/>
      <c r="W40" s="588"/>
      <c r="X40" s="588"/>
      <c r="Y40" s="588"/>
      <c r="Z40" s="588"/>
      <c r="AA40" s="588"/>
      <c r="AB40" s="588"/>
      <c r="AC40" s="588"/>
      <c r="AD40" s="588"/>
      <c r="AE40" s="588"/>
      <c r="AF40" s="588"/>
      <c r="AG40" s="588"/>
      <c r="AH40" s="588"/>
      <c r="AI40" s="588"/>
      <c r="AJ40" s="588"/>
      <c r="AK40" s="588"/>
      <c r="AL40" s="588"/>
      <c r="AM40" s="588"/>
      <c r="AN40" s="588"/>
      <c r="AO40" s="588"/>
      <c r="AP40" s="588"/>
      <c r="AQ40" s="588"/>
    </row>
    <row r="41" spans="1:43" s="588" customFormat="1" ht="15.75" customHeight="1">
      <c r="A41" s="249" t="s">
        <v>426</v>
      </c>
      <c r="B41" s="539"/>
      <c r="C41" s="512">
        <f>'ZZZ-PG1.DBF'!H52</f>
        <v>0</v>
      </c>
      <c r="D41" s="512">
        <f>'ZZZ-PG1.DBF'!P52</f>
        <v>0</v>
      </c>
      <c r="E41" s="512">
        <f>'ZZZ-PG1.DBF'!Q52</f>
        <v>0</v>
      </c>
      <c r="F41" s="512">
        <f>'ZZZ-PG1.DBF'!R51</f>
        <v>0</v>
      </c>
      <c r="G41" s="1230"/>
      <c r="H41" s="1231"/>
      <c r="I41" s="1231"/>
      <c r="J41" s="1231"/>
      <c r="K41" s="1231"/>
      <c r="L41" s="1231"/>
      <c r="M41" s="1232"/>
      <c r="P41" s="820"/>
    </row>
    <row r="42" spans="1:43" s="557" customFormat="1" ht="16.5" customHeight="1">
      <c r="A42" s="554" t="s">
        <v>460</v>
      </c>
      <c r="B42" s="555"/>
      <c r="C42" s="514">
        <f>'ZZZ-PG1.DBF'!H53</f>
        <v>0</v>
      </c>
      <c r="D42" s="514">
        <f>'ZZZ-PG1.DBF'!P53</f>
        <v>0</v>
      </c>
      <c r="E42" s="514">
        <f>'ZZZ-PG1.DBF'!Q53</f>
        <v>0</v>
      </c>
      <c r="F42" s="514">
        <f>'ZZZ-PG1.DBF'!R52</f>
        <v>0</v>
      </c>
      <c r="G42" s="1248"/>
      <c r="H42" s="1249"/>
      <c r="I42" s="1249"/>
      <c r="J42" s="1249"/>
      <c r="K42" s="1249"/>
      <c r="L42" s="1249"/>
      <c r="M42" s="1250"/>
      <c r="P42" s="949"/>
    </row>
    <row r="43" spans="1:43" ht="16.5" customHeight="1">
      <c r="A43" s="558" t="s">
        <v>469</v>
      </c>
      <c r="B43" s="539"/>
      <c r="C43" s="512">
        <f>'ZZZ-PG1.DBF'!H54</f>
        <v>0</v>
      </c>
      <c r="D43" s="512">
        <f>'ZZZ-PG1.DBF'!P54</f>
        <v>0</v>
      </c>
      <c r="E43" s="512">
        <f>'ZZZ-PG1.DBF'!Q54</f>
        <v>0</v>
      </c>
      <c r="F43" s="512">
        <f>'ZZZ-PG1.DBF'!R53</f>
        <v>0</v>
      </c>
      <c r="G43" s="1230"/>
      <c r="H43" s="1231"/>
      <c r="I43" s="1231"/>
      <c r="J43" s="1231"/>
      <c r="K43" s="1231"/>
      <c r="L43" s="1231"/>
      <c r="M43" s="1232"/>
      <c r="P43" s="823"/>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row>
    <row r="44" spans="1:43" ht="16.5" customHeight="1">
      <c r="A44" s="558" t="s">
        <v>1534</v>
      </c>
      <c r="B44" s="539"/>
      <c r="C44" s="512"/>
      <c r="D44" s="512">
        <v>9400</v>
      </c>
      <c r="E44" s="512">
        <v>100</v>
      </c>
      <c r="F44" s="512">
        <f>'ZZZ-PG1.DBF'!R54</f>
        <v>0</v>
      </c>
      <c r="G44" s="1233" t="s">
        <v>1590</v>
      </c>
      <c r="H44" s="1234"/>
      <c r="I44" s="1234"/>
      <c r="J44" s="1234"/>
      <c r="K44" s="1234"/>
      <c r="L44" s="1234"/>
      <c r="M44" s="1235"/>
      <c r="P44" s="820"/>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row>
    <row r="45" spans="1:43" ht="16.5" customHeight="1">
      <c r="A45" s="558" t="s">
        <v>1532</v>
      </c>
      <c r="B45" s="539"/>
      <c r="C45" s="512"/>
      <c r="D45" s="512">
        <v>1600</v>
      </c>
      <c r="E45" s="512">
        <v>4</v>
      </c>
      <c r="F45" s="804" t="s">
        <v>1556</v>
      </c>
      <c r="G45" s="1230"/>
      <c r="H45" s="1231"/>
      <c r="I45" s="1231"/>
      <c r="J45" s="1231"/>
      <c r="K45" s="1231"/>
      <c r="L45" s="1231"/>
      <c r="M45" s="1232"/>
      <c r="P45" s="820"/>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row>
    <row r="46" spans="1:43" ht="16.5" customHeight="1">
      <c r="A46" s="558" t="s">
        <v>1535</v>
      </c>
      <c r="B46" s="539"/>
      <c r="C46" s="512"/>
      <c r="D46" s="512">
        <v>4720</v>
      </c>
      <c r="E46" s="512">
        <v>3</v>
      </c>
      <c r="F46" s="512">
        <f>'ZZZ-PG1.DBF'!R56</f>
        <v>0</v>
      </c>
      <c r="G46" s="1230"/>
      <c r="H46" s="1231"/>
      <c r="I46" s="1231"/>
      <c r="J46" s="1231"/>
      <c r="K46" s="1231"/>
      <c r="L46" s="1231"/>
      <c r="M46" s="1232"/>
      <c r="P46" s="820"/>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row>
    <row r="47" spans="1:43" ht="16.5" customHeight="1">
      <c r="A47" s="558" t="s">
        <v>1525</v>
      </c>
      <c r="B47" s="539"/>
      <c r="C47" s="512"/>
      <c r="D47" s="512">
        <v>14400</v>
      </c>
      <c r="E47" s="512">
        <v>26</v>
      </c>
      <c r="F47" s="512">
        <f>'ZZZ-PG1.DBF'!R57</f>
        <v>0</v>
      </c>
      <c r="G47" s="1230"/>
      <c r="H47" s="1231"/>
      <c r="I47" s="1231"/>
      <c r="J47" s="1231"/>
      <c r="K47" s="1231"/>
      <c r="L47" s="1231"/>
      <c r="M47" s="1232"/>
      <c r="P47" s="820"/>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row>
    <row r="48" spans="1:43" ht="16.5" customHeight="1">
      <c r="A48" s="558" t="s">
        <v>1527</v>
      </c>
      <c r="B48" s="539"/>
      <c r="C48" s="512"/>
      <c r="D48" s="515"/>
      <c r="E48" s="515"/>
      <c r="F48" s="512">
        <f>'ZZZ-PG1.DBF'!R58</f>
        <v>0</v>
      </c>
      <c r="G48" s="1230"/>
      <c r="H48" s="1231"/>
      <c r="I48" s="1231"/>
      <c r="J48" s="1231"/>
      <c r="K48" s="1231"/>
      <c r="L48" s="1231"/>
      <c r="M48" s="1232"/>
      <c r="P48" s="820"/>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row>
    <row r="49" spans="1:43" ht="16.5" customHeight="1">
      <c r="A49" s="558" t="s">
        <v>1526</v>
      </c>
      <c r="B49" s="539"/>
      <c r="C49" s="512"/>
      <c r="D49" s="512">
        <v>300</v>
      </c>
      <c r="E49" s="515">
        <v>0</v>
      </c>
      <c r="F49" s="512">
        <f>'ZZZ-PG1.DBF'!R59</f>
        <v>0</v>
      </c>
      <c r="G49" s="1230"/>
      <c r="H49" s="1231"/>
      <c r="I49" s="1231"/>
      <c r="J49" s="1231"/>
      <c r="K49" s="1231"/>
      <c r="L49" s="1231"/>
      <c r="M49" s="1232"/>
      <c r="P49" s="820"/>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row>
    <row r="50" spans="1:43" ht="16.5" customHeight="1">
      <c r="A50" s="558" t="s">
        <v>1533</v>
      </c>
      <c r="B50" s="539"/>
      <c r="C50" s="512"/>
      <c r="D50" s="512">
        <v>35200</v>
      </c>
      <c r="E50" s="512">
        <v>47</v>
      </c>
      <c r="F50" s="512">
        <f>'ZZZ-PG1.DBF'!R60</f>
        <v>0</v>
      </c>
      <c r="G50" s="1251" t="s">
        <v>1592</v>
      </c>
      <c r="H50" s="1252"/>
      <c r="I50" s="1252"/>
      <c r="J50" s="1252"/>
      <c r="K50" s="1252"/>
      <c r="L50" s="1252"/>
      <c r="M50" s="1253"/>
      <c r="P50" s="823"/>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row>
    <row r="51" spans="1:43" ht="15.95" customHeight="1">
      <c r="A51" s="538" t="s">
        <v>306</v>
      </c>
      <c r="B51" s="539"/>
      <c r="C51" s="513">
        <f>'ZZZ-PG1.DBF'!H56</f>
        <v>0</v>
      </c>
      <c r="D51" s="513">
        <f>'ZZZ-PG1.DBF'!P56</f>
        <v>186551</v>
      </c>
      <c r="E51" s="513">
        <f>'ZZZ-PG1.DBF'!Q56</f>
        <v>18.13</v>
      </c>
      <c r="F51" s="512">
        <f>'ZZZ-PG1.DBF'!R61</f>
        <v>0</v>
      </c>
      <c r="G51" s="1230"/>
      <c r="H51" s="1231"/>
      <c r="I51" s="1231"/>
      <c r="J51" s="1231"/>
      <c r="K51" s="1231"/>
      <c r="L51" s="1231"/>
      <c r="M51" s="1232"/>
      <c r="P51" s="820"/>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row>
    <row r="52" spans="1:43" ht="15.95" customHeight="1" thickBot="1">
      <c r="A52" s="538" t="s">
        <v>307</v>
      </c>
      <c r="B52" s="539"/>
      <c r="C52" s="516" t="s">
        <v>0</v>
      </c>
      <c r="D52" s="517">
        <f>'ZZZ-PG1.DBF'!P57</f>
        <v>384626</v>
      </c>
      <c r="E52" s="517">
        <f>'ZZZ-PG1.DBF'!Q57</f>
        <v>14.18</v>
      </c>
      <c r="F52" s="517">
        <f>'ZZZ-PG1.DBF'!R57</f>
        <v>0</v>
      </c>
      <c r="G52" s="1230"/>
      <c r="H52" s="1231"/>
      <c r="I52" s="1231"/>
      <c r="J52" s="1231"/>
      <c r="K52" s="1231"/>
      <c r="L52" s="1231"/>
      <c r="M52" s="1232"/>
      <c r="P52" s="829"/>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row>
    <row r="53" spans="1:43" ht="15.95" customHeight="1">
      <c r="A53" s="538" t="s">
        <v>807</v>
      </c>
      <c r="B53" s="539" t="s">
        <v>713</v>
      </c>
      <c r="C53" s="512" t="s">
        <v>0</v>
      </c>
      <c r="D53" s="512" t="s">
        <v>0</v>
      </c>
      <c r="E53" s="512" t="s">
        <v>0</v>
      </c>
      <c r="F53" s="512" t="s">
        <v>0</v>
      </c>
      <c r="G53" s="1230"/>
      <c r="H53" s="1231"/>
      <c r="I53" s="1231"/>
      <c r="J53" s="1231"/>
      <c r="K53" s="1231"/>
      <c r="L53" s="1231"/>
      <c r="M53" s="1232"/>
      <c r="P53" s="820"/>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row>
    <row r="54" spans="1:43" ht="15.95" customHeight="1">
      <c r="A54" s="534" t="s">
        <v>196</v>
      </c>
      <c r="B54" s="540"/>
      <c r="C54" s="512" t="s">
        <v>0</v>
      </c>
      <c r="D54" s="512" t="s">
        <v>0</v>
      </c>
      <c r="E54" s="512" t="s">
        <v>0</v>
      </c>
      <c r="F54" s="512" t="s">
        <v>0</v>
      </c>
      <c r="G54" s="1230"/>
      <c r="H54" s="1231"/>
      <c r="I54" s="1231"/>
      <c r="J54" s="1231"/>
      <c r="K54" s="1231"/>
      <c r="L54" s="1231"/>
      <c r="M54" s="1232"/>
      <c r="P54" s="820"/>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row>
    <row r="55" spans="1:43" ht="15.95" customHeight="1">
      <c r="A55" s="249" t="s">
        <v>263</v>
      </c>
      <c r="B55" s="539"/>
      <c r="C55" s="512">
        <f>'ZZZ-PG1.DBF'!H60</f>
        <v>0</v>
      </c>
      <c r="D55" s="512">
        <f>'ZZZ-PG1.DBF'!P60</f>
        <v>0</v>
      </c>
      <c r="E55" s="512">
        <f>'ZZZ-PG1.DBF'!Q60</f>
        <v>0</v>
      </c>
      <c r="F55" s="512">
        <f>'ZZZ-PG1.DBF'!R60</f>
        <v>0</v>
      </c>
      <c r="G55" s="1230"/>
      <c r="H55" s="1231"/>
      <c r="I55" s="1231"/>
      <c r="J55" s="1231"/>
      <c r="K55" s="1231"/>
      <c r="L55" s="1231"/>
      <c r="M55" s="1232"/>
      <c r="P55" s="820"/>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row>
    <row r="56" spans="1:43" ht="15.95" customHeight="1">
      <c r="A56" s="249" t="s">
        <v>264</v>
      </c>
      <c r="B56" s="559"/>
      <c r="C56" s="512">
        <f>'ZZZ-PG1.DBF'!H61</f>
        <v>0</v>
      </c>
      <c r="D56" s="512">
        <f>'ZZZ-PG1.DBF'!P61</f>
        <v>0</v>
      </c>
      <c r="E56" s="512">
        <f>'ZZZ-PG1.DBF'!Q61</f>
        <v>0</v>
      </c>
      <c r="F56" s="512">
        <f>'ZZZ-PG1.DBF'!R61</f>
        <v>0</v>
      </c>
      <c r="G56" s="1230"/>
      <c r="H56" s="1231"/>
      <c r="I56" s="1231"/>
      <c r="J56" s="1231"/>
      <c r="K56" s="1231"/>
      <c r="L56" s="1231"/>
      <c r="M56" s="1232"/>
      <c r="P56" s="820"/>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row>
    <row r="57" spans="1:43" ht="15.95" customHeight="1">
      <c r="A57" s="249" t="s">
        <v>265</v>
      </c>
      <c r="B57" s="539"/>
      <c r="C57" s="512">
        <f>'ZZZ-PG1.DBF'!H62</f>
        <v>0</v>
      </c>
      <c r="D57" s="512">
        <f>'ZZZ-PG1.DBF'!P62</f>
        <v>0</v>
      </c>
      <c r="E57" s="512">
        <f>'ZZZ-PG1.DBF'!Q62</f>
        <v>0</v>
      </c>
      <c r="F57" s="512">
        <f>'ZZZ-PG1.DBF'!R62</f>
        <v>0</v>
      </c>
      <c r="G57" s="1230"/>
      <c r="H57" s="1231"/>
      <c r="I57" s="1231"/>
      <c r="J57" s="1231"/>
      <c r="K57" s="1231"/>
      <c r="L57" s="1231"/>
      <c r="M57" s="1232"/>
      <c r="P57" s="824"/>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row>
    <row r="58" spans="1:43" ht="15.95" customHeight="1">
      <c r="A58" s="249" t="s">
        <v>266</v>
      </c>
      <c r="B58" s="539"/>
      <c r="C58" s="512">
        <f>'ZZZ-PG1.DBF'!H63</f>
        <v>0</v>
      </c>
      <c r="D58" s="512">
        <f>'ZZZ-PG1.DBF'!P63</f>
        <v>0</v>
      </c>
      <c r="E58" s="512">
        <f>'ZZZ-PG1.DBF'!Q63</f>
        <v>0</v>
      </c>
      <c r="F58" s="512">
        <f>'ZZZ-PG1.DBF'!R63</f>
        <v>0</v>
      </c>
      <c r="G58" s="1230"/>
      <c r="H58" s="1231"/>
      <c r="I58" s="1231"/>
      <c r="J58" s="1231"/>
      <c r="K58" s="1231"/>
      <c r="L58" s="1231"/>
      <c r="M58" s="1232"/>
      <c r="P58" s="824"/>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row>
    <row r="59" spans="1:43" ht="15.95" customHeight="1">
      <c r="A59" s="249" t="s">
        <v>267</v>
      </c>
      <c r="B59" s="539"/>
      <c r="C59" s="512">
        <f>'ZZZ-PG1.DBF'!H64</f>
        <v>0</v>
      </c>
      <c r="D59" s="512">
        <f>'ZZZ-PG1.DBF'!P64</f>
        <v>0</v>
      </c>
      <c r="E59" s="512">
        <f>'ZZZ-PG1.DBF'!Q64</f>
        <v>0</v>
      </c>
      <c r="F59" s="512">
        <f>'ZZZ-PG1.DBF'!R64</f>
        <v>0</v>
      </c>
      <c r="G59" s="1230"/>
      <c r="H59" s="1231"/>
      <c r="I59" s="1231"/>
      <c r="J59" s="1231"/>
      <c r="K59" s="1231"/>
      <c r="L59" s="1231"/>
      <c r="M59" s="1232"/>
      <c r="P59" s="824"/>
      <c r="Q59" s="588"/>
      <c r="R59" s="588"/>
      <c r="S59" s="588"/>
      <c r="T59" s="588"/>
      <c r="U59" s="588"/>
      <c r="V59" s="588"/>
      <c r="W59" s="588"/>
      <c r="X59" s="588"/>
      <c r="Y59" s="588"/>
      <c r="Z59" s="588"/>
      <c r="AA59" s="588"/>
      <c r="AB59" s="588"/>
      <c r="AC59" s="588"/>
      <c r="AD59" s="588"/>
      <c r="AE59" s="588"/>
      <c r="AF59" s="588"/>
      <c r="AG59" s="588"/>
      <c r="AH59" s="588"/>
      <c r="AI59" s="588"/>
      <c r="AJ59" s="588"/>
      <c r="AK59" s="588"/>
      <c r="AL59" s="588"/>
      <c r="AM59" s="588"/>
      <c r="AN59" s="588"/>
      <c r="AO59" s="588"/>
      <c r="AP59" s="588"/>
      <c r="AQ59" s="588"/>
    </row>
    <row r="60" spans="1:43" ht="15.95" customHeight="1">
      <c r="A60" s="249" t="s">
        <v>464</v>
      </c>
      <c r="B60" s="539"/>
      <c r="C60" s="512" t="str">
        <f>'ZZZ-PG1.DBF'!H65</f>
        <v>22</v>
      </c>
      <c r="D60" s="512">
        <f>'ZZZ-PG1.DBF'!P65</f>
        <v>180</v>
      </c>
      <c r="E60" s="512">
        <f>'ZZZ-PG1.DBF'!Q65</f>
        <v>0.49</v>
      </c>
      <c r="F60" s="512">
        <f>'ZZZ-PG1.DBF'!R65</f>
        <v>0</v>
      </c>
      <c r="G60" s="1230"/>
      <c r="H60" s="1231"/>
      <c r="I60" s="1231"/>
      <c r="J60" s="1231"/>
      <c r="K60" s="1231"/>
      <c r="L60" s="1231"/>
      <c r="M60" s="1232"/>
      <c r="P60" s="829"/>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8"/>
      <c r="AP60" s="588"/>
      <c r="AQ60" s="588"/>
    </row>
    <row r="61" spans="1:43" ht="15.75" customHeight="1">
      <c r="A61" s="249" t="s">
        <v>269</v>
      </c>
      <c r="B61" s="539"/>
      <c r="C61" s="512">
        <f>'ZZZ-PG1.DBF'!H66</f>
        <v>0</v>
      </c>
      <c r="D61" s="512">
        <f>'ZZZ-PG1.DBF'!P66</f>
        <v>0</v>
      </c>
      <c r="E61" s="512">
        <f>'ZZZ-PG1.DBF'!Q66</f>
        <v>0</v>
      </c>
      <c r="F61" s="512">
        <f>'ZZZ-PG1.DBF'!R66</f>
        <v>0</v>
      </c>
      <c r="G61" s="1230"/>
      <c r="H61" s="1231"/>
      <c r="I61" s="1231"/>
      <c r="J61" s="1231"/>
      <c r="K61" s="1231"/>
      <c r="L61" s="1231"/>
      <c r="M61" s="1232"/>
      <c r="P61" s="820"/>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row>
    <row r="62" spans="1:43" ht="15.95" customHeight="1">
      <c r="A62" s="511" t="s">
        <v>595</v>
      </c>
      <c r="B62" s="560"/>
      <c r="C62" s="512">
        <f>'ZZZ-PG1.DBF'!H67</f>
        <v>0</v>
      </c>
      <c r="D62" s="512">
        <f>'ZZZ-PG1.DBF'!P67</f>
        <v>0</v>
      </c>
      <c r="E62" s="512">
        <f>'ZZZ-PG1.DBF'!Q67</f>
        <v>0</v>
      </c>
      <c r="F62" s="512">
        <f>'ZZZ-PG1.DBF'!R67</f>
        <v>0</v>
      </c>
      <c r="G62" s="1230"/>
      <c r="H62" s="1231"/>
      <c r="I62" s="1231"/>
      <c r="J62" s="1231"/>
      <c r="K62" s="1231"/>
      <c r="L62" s="1231"/>
      <c r="M62" s="1232"/>
      <c r="P62" s="820"/>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row>
    <row r="63" spans="1:43" ht="15.95" customHeight="1">
      <c r="A63" s="538" t="s">
        <v>15</v>
      </c>
      <c r="B63" s="559"/>
      <c r="C63" s="512" t="s">
        <v>0</v>
      </c>
      <c r="D63" s="513">
        <f>'ZZZ-PG1.DBF'!P68</f>
        <v>180</v>
      </c>
      <c r="E63" s="513">
        <f>'ZZZ-PG1.DBF'!Q68</f>
        <v>0.49</v>
      </c>
      <c r="F63" s="513">
        <f>'ZZZ-PG1.DBF'!R68</f>
        <v>0</v>
      </c>
      <c r="G63" s="1230"/>
      <c r="H63" s="1231"/>
      <c r="I63" s="1231"/>
      <c r="J63" s="1231"/>
      <c r="K63" s="1231"/>
      <c r="L63" s="1231"/>
      <c r="M63" s="1232"/>
      <c r="P63" s="820"/>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row>
    <row r="64" spans="1:43" ht="15.95" customHeight="1">
      <c r="A64" s="534" t="s">
        <v>604</v>
      </c>
      <c r="B64" s="540"/>
      <c r="C64" s="512" t="s">
        <v>0</v>
      </c>
      <c r="D64" s="512" t="s">
        <v>0</v>
      </c>
      <c r="E64" s="512" t="s">
        <v>0</v>
      </c>
      <c r="F64" s="512" t="s">
        <v>0</v>
      </c>
      <c r="G64" s="1230"/>
      <c r="H64" s="1231"/>
      <c r="I64" s="1231"/>
      <c r="J64" s="1231"/>
      <c r="K64" s="1231"/>
      <c r="L64" s="1231"/>
      <c r="M64" s="1232"/>
      <c r="P64" s="820"/>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row>
    <row r="65" spans="1:43" ht="14.25" customHeight="1">
      <c r="A65" s="249" t="s">
        <v>273</v>
      </c>
      <c r="B65" s="539"/>
      <c r="C65" s="512">
        <f>'ZZZ-PG1.DBF'!H71</f>
        <v>0</v>
      </c>
      <c r="D65" s="512">
        <f>'ZZZ-PG1.DBF'!P71</f>
        <v>0</v>
      </c>
      <c r="E65" s="512">
        <f>'ZZZ-PG1.DBF'!Q71</f>
        <v>0</v>
      </c>
      <c r="F65" s="512">
        <f>'ZZZ-PG1.DBF'!R71</f>
        <v>0</v>
      </c>
      <c r="G65" s="1230"/>
      <c r="H65" s="1231"/>
      <c r="I65" s="1231"/>
      <c r="J65" s="1231"/>
      <c r="K65" s="1231"/>
      <c r="L65" s="1231"/>
      <c r="M65" s="1232"/>
      <c r="P65" s="820"/>
      <c r="Q65" s="588"/>
      <c r="R65" s="588"/>
      <c r="S65" s="588"/>
      <c r="T65" s="588"/>
      <c r="U65" s="588"/>
      <c r="V65" s="588"/>
      <c r="W65" s="588"/>
      <c r="X65" s="588"/>
      <c r="Y65" s="588"/>
      <c r="Z65" s="588"/>
      <c r="AA65" s="588"/>
      <c r="AB65" s="588"/>
      <c r="AC65" s="588"/>
      <c r="AD65" s="588"/>
      <c r="AE65" s="588"/>
      <c r="AF65" s="588"/>
      <c r="AG65" s="588"/>
      <c r="AH65" s="588"/>
      <c r="AI65" s="588"/>
      <c r="AJ65" s="588"/>
      <c r="AK65" s="588"/>
      <c r="AL65" s="588"/>
      <c r="AM65" s="588"/>
      <c r="AN65" s="588"/>
      <c r="AO65" s="588"/>
      <c r="AP65" s="588"/>
      <c r="AQ65" s="588"/>
    </row>
    <row r="66" spans="1:43" ht="14.25" customHeight="1">
      <c r="A66" s="249" t="s">
        <v>274</v>
      </c>
      <c r="B66" s="539"/>
      <c r="C66" s="512">
        <f>'ZZZ-PG1.DBF'!H72</f>
        <v>0</v>
      </c>
      <c r="D66" s="512">
        <f>'ZZZ-PG1.DBF'!P72</f>
        <v>0</v>
      </c>
      <c r="E66" s="512">
        <f>'ZZZ-PG1.DBF'!Q72</f>
        <v>0</v>
      </c>
      <c r="F66" s="512">
        <f>'ZZZ-PG1.DBF'!R72</f>
        <v>0</v>
      </c>
      <c r="G66" s="1230"/>
      <c r="H66" s="1231"/>
      <c r="I66" s="1231"/>
      <c r="J66" s="1231"/>
      <c r="K66" s="1231"/>
      <c r="L66" s="1231"/>
      <c r="M66" s="1232"/>
      <c r="P66" s="820"/>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c r="AN66" s="588"/>
      <c r="AO66" s="588"/>
      <c r="AP66" s="588"/>
      <c r="AQ66" s="588"/>
    </row>
    <row r="67" spans="1:43" ht="14.25" customHeight="1">
      <c r="A67" s="552" t="s">
        <v>609</v>
      </c>
      <c r="B67" s="553"/>
      <c r="C67" s="512">
        <f>'ZZZ-PG1.DBF'!H73</f>
        <v>0</v>
      </c>
      <c r="D67" s="512">
        <f>'ZZZ-PG1.DBF'!P73</f>
        <v>0</v>
      </c>
      <c r="E67" s="512">
        <f>'ZZZ-PG1.DBF'!Q73</f>
        <v>0</v>
      </c>
      <c r="F67" s="512">
        <f>'ZZZ-PG1.DBF'!R73</f>
        <v>0</v>
      </c>
      <c r="G67" s="1230"/>
      <c r="H67" s="1231"/>
      <c r="I67" s="1231"/>
      <c r="J67" s="1231"/>
      <c r="K67" s="1231"/>
      <c r="L67" s="1231"/>
      <c r="M67" s="1232"/>
      <c r="P67" s="820"/>
      <c r="Q67" s="588"/>
      <c r="R67" s="588"/>
      <c r="S67" s="588"/>
      <c r="T67" s="588"/>
      <c r="U67" s="588"/>
      <c r="V67" s="588"/>
      <c r="W67" s="588"/>
      <c r="X67" s="588"/>
      <c r="Y67" s="588"/>
      <c r="Z67" s="588"/>
      <c r="AA67" s="588"/>
      <c r="AB67" s="588"/>
      <c r="AC67" s="588"/>
      <c r="AD67" s="588"/>
      <c r="AE67" s="588"/>
      <c r="AF67" s="588"/>
      <c r="AG67" s="588"/>
      <c r="AH67" s="588"/>
      <c r="AI67" s="588"/>
      <c r="AJ67" s="588"/>
      <c r="AK67" s="588"/>
      <c r="AL67" s="588"/>
      <c r="AM67" s="588"/>
      <c r="AN67" s="588"/>
      <c r="AO67" s="588"/>
      <c r="AP67" s="588"/>
      <c r="AQ67" s="588"/>
    </row>
    <row r="68" spans="1:43" ht="15.95" customHeight="1">
      <c r="A68" s="538" t="s">
        <v>15</v>
      </c>
      <c r="B68" s="539"/>
      <c r="C68" s="513" t="s">
        <v>0</v>
      </c>
      <c r="D68" s="513">
        <f>'ZZZ-PG1.DBF'!P74</f>
        <v>0</v>
      </c>
      <c r="E68" s="513">
        <f>'ZZZ-PG1.DBF'!Q74</f>
        <v>0</v>
      </c>
      <c r="F68" s="513">
        <f>'ZZZ-PG1.DBF'!R74</f>
        <v>0</v>
      </c>
      <c r="G68" s="1230"/>
      <c r="H68" s="1231"/>
      <c r="I68" s="1231"/>
      <c r="J68" s="1231"/>
      <c r="K68" s="1231"/>
      <c r="L68" s="1231"/>
      <c r="M68" s="1232"/>
      <c r="P68" s="820"/>
      <c r="Q68" s="588"/>
      <c r="R68" s="588"/>
      <c r="S68" s="588"/>
      <c r="T68" s="588"/>
      <c r="U68" s="588"/>
      <c r="V68" s="588"/>
      <c r="W68" s="588"/>
      <c r="X68" s="588"/>
      <c r="Y68" s="588"/>
      <c r="Z68" s="588"/>
      <c r="AA68" s="588"/>
      <c r="AB68" s="588"/>
      <c r="AC68" s="588"/>
      <c r="AD68" s="588"/>
      <c r="AE68" s="588"/>
      <c r="AF68" s="588"/>
      <c r="AG68" s="588"/>
      <c r="AH68" s="588"/>
      <c r="AI68" s="588"/>
      <c r="AJ68" s="588"/>
      <c r="AK68" s="588"/>
      <c r="AL68" s="588"/>
      <c r="AM68" s="588"/>
      <c r="AN68" s="588"/>
      <c r="AO68" s="588"/>
      <c r="AP68" s="588"/>
      <c r="AQ68" s="588"/>
    </row>
    <row r="69" spans="1:43" ht="15.95" customHeight="1" thickBot="1">
      <c r="A69" s="538" t="s">
        <v>607</v>
      </c>
      <c r="B69" s="539"/>
      <c r="C69" s="516">
        <f>'ZZZ-PG1.DBF'!H76</f>
        <v>0</v>
      </c>
      <c r="D69" s="516">
        <f>'ZZZ-PG1.DBF'!P76</f>
        <v>561843</v>
      </c>
      <c r="E69" s="516">
        <f>'ZZZ-PG1.DBF'!Q76</f>
        <v>6.32</v>
      </c>
      <c r="F69" s="516">
        <f>'ZZZ-PG1.DBF'!R76</f>
        <v>0</v>
      </c>
      <c r="G69" s="1230"/>
      <c r="H69" s="1231"/>
      <c r="I69" s="1231"/>
      <c r="J69" s="1231"/>
      <c r="K69" s="1231"/>
      <c r="L69" s="1231"/>
      <c r="M69" s="1232"/>
      <c r="P69" s="824"/>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row>
    <row r="70" spans="1:43" ht="15.95" customHeight="1">
      <c r="A70" s="534" t="s">
        <v>141</v>
      </c>
      <c r="B70" s="540"/>
      <c r="C70" s="512" t="s">
        <v>0</v>
      </c>
      <c r="D70" s="512" t="s">
        <v>0</v>
      </c>
      <c r="E70" s="512" t="s">
        <v>0</v>
      </c>
      <c r="F70" s="512" t="s">
        <v>0</v>
      </c>
      <c r="G70" s="1230"/>
      <c r="H70" s="1231"/>
      <c r="I70" s="1231"/>
      <c r="J70" s="1231"/>
      <c r="K70" s="1231"/>
      <c r="L70" s="1231"/>
      <c r="M70" s="1232"/>
      <c r="P70" s="820"/>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row>
    <row r="71" spans="1:43" ht="15.95" customHeight="1">
      <c r="A71" s="547" t="s">
        <v>311</v>
      </c>
      <c r="B71" s="545"/>
      <c r="C71" s="512" t="s">
        <v>0</v>
      </c>
      <c r="D71" s="512" t="s">
        <v>0</v>
      </c>
      <c r="E71" s="512" t="s">
        <v>0</v>
      </c>
      <c r="F71" s="512" t="s">
        <v>0</v>
      </c>
      <c r="G71" s="1230"/>
      <c r="H71" s="1231"/>
      <c r="I71" s="1231"/>
      <c r="J71" s="1231"/>
      <c r="K71" s="1231"/>
      <c r="L71" s="1231"/>
      <c r="M71" s="1232"/>
      <c r="P71" s="820"/>
      <c r="Q71" s="588"/>
      <c r="R71" s="588"/>
      <c r="S71" s="588"/>
      <c r="T71" s="588"/>
      <c r="U71" s="588"/>
      <c r="V71" s="588"/>
      <c r="W71" s="588"/>
      <c r="X71" s="588"/>
      <c r="Y71" s="588"/>
      <c r="Z71" s="588"/>
      <c r="AA71" s="588"/>
      <c r="AB71" s="588"/>
      <c r="AC71" s="588"/>
      <c r="AD71" s="588"/>
      <c r="AE71" s="588"/>
      <c r="AF71" s="588"/>
      <c r="AG71" s="588"/>
      <c r="AH71" s="588"/>
      <c r="AI71" s="588"/>
      <c r="AJ71" s="588"/>
      <c r="AK71" s="588"/>
      <c r="AL71" s="588"/>
      <c r="AM71" s="588"/>
      <c r="AN71" s="588"/>
      <c r="AO71" s="588"/>
      <c r="AP71" s="588"/>
      <c r="AQ71" s="588"/>
    </row>
    <row r="72" spans="1:43" ht="15.95" customHeight="1">
      <c r="A72" s="538" t="s">
        <v>275</v>
      </c>
      <c r="B72" s="539" t="s">
        <v>715</v>
      </c>
      <c r="C72" s="512" t="s">
        <v>0</v>
      </c>
      <c r="D72" s="512" t="s">
        <v>0</v>
      </c>
      <c r="E72" s="512" t="s">
        <v>0</v>
      </c>
      <c r="F72" s="512" t="s">
        <v>0</v>
      </c>
      <c r="G72" s="1230"/>
      <c r="H72" s="1231"/>
      <c r="I72" s="1231"/>
      <c r="J72" s="1231"/>
      <c r="K72" s="1231"/>
      <c r="L72" s="1231"/>
      <c r="M72" s="1232"/>
      <c r="P72" s="820"/>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row>
    <row r="73" spans="1:43" ht="15.95" customHeight="1">
      <c r="A73" s="249" t="s">
        <v>276</v>
      </c>
      <c r="B73" s="539"/>
      <c r="C73" s="512" t="str">
        <f>'ZZZ-PG1.DBF'!H83</f>
        <v>23</v>
      </c>
      <c r="D73" s="512">
        <f>'ZZZ-PG1.DBF'!P83</f>
        <v>591017</v>
      </c>
      <c r="E73" s="512">
        <f>'ZZZ-PG1.DBF'!Q83</f>
        <v>73.88</v>
      </c>
      <c r="F73" s="512"/>
      <c r="G73" s="1233" t="s">
        <v>1572</v>
      </c>
      <c r="H73" s="1234"/>
      <c r="I73" s="1234"/>
      <c r="J73" s="1234"/>
      <c r="K73" s="1234"/>
      <c r="L73" s="1234"/>
      <c r="M73" s="1235"/>
      <c r="P73" s="820"/>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row>
    <row r="74" spans="1:43" ht="15.95" customHeight="1">
      <c r="A74" s="249" t="s">
        <v>277</v>
      </c>
      <c r="B74" s="539"/>
      <c r="C74" s="512">
        <f>'ZZZ-PG1.DBF'!H84</f>
        <v>0</v>
      </c>
      <c r="D74" s="512">
        <f>'ZZZ-PG1.DBF'!P84</f>
        <v>0</v>
      </c>
      <c r="E74" s="512">
        <f>'ZZZ-PG1.DBF'!Q84</f>
        <v>0</v>
      </c>
      <c r="F74" s="512">
        <f>'ZZZ-PG1.DBF'!R84</f>
        <v>0</v>
      </c>
      <c r="G74" s="1230"/>
      <c r="H74" s="1231"/>
      <c r="I74" s="1231"/>
      <c r="J74" s="1231"/>
      <c r="K74" s="1231"/>
      <c r="L74" s="1231"/>
      <c r="M74" s="1232"/>
      <c r="P74" s="820"/>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row>
    <row r="75" spans="1:43" ht="15.95" customHeight="1">
      <c r="A75" s="249" t="s">
        <v>278</v>
      </c>
      <c r="B75" s="539"/>
      <c r="C75" s="512">
        <f>'ZZZ-PG1.DBF'!H85</f>
        <v>0</v>
      </c>
      <c r="D75" s="512">
        <f>'ZZZ-PG1.DBF'!P85</f>
        <v>0</v>
      </c>
      <c r="E75" s="512">
        <f>'ZZZ-PG1.DBF'!Q85</f>
        <v>0</v>
      </c>
      <c r="F75" s="512">
        <f>'ZZZ-PG1.DBF'!R85</f>
        <v>0</v>
      </c>
      <c r="G75" s="1230"/>
      <c r="H75" s="1231"/>
      <c r="I75" s="1231"/>
      <c r="J75" s="1231"/>
      <c r="K75" s="1231"/>
      <c r="L75" s="1231"/>
      <c r="M75" s="1232"/>
      <c r="P75" s="824"/>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row>
    <row r="76" spans="1:43" s="557" customFormat="1" ht="15.95" customHeight="1">
      <c r="A76" s="809" t="s">
        <v>597</v>
      </c>
      <c r="B76" s="564"/>
      <c r="C76" s="816">
        <f>'ZZZ-PG1.DBF'!H86</f>
        <v>0</v>
      </c>
      <c r="D76" s="816">
        <f>'ZZZ-PG1.DBF'!P86</f>
        <v>0</v>
      </c>
      <c r="E76" s="816">
        <f>'ZZZ-PG1.DBF'!Q86</f>
        <v>0</v>
      </c>
      <c r="F76" s="816">
        <f>'ZZZ-PG1.DBF'!R86</f>
        <v>0</v>
      </c>
      <c r="G76" s="1230"/>
      <c r="H76" s="1231"/>
      <c r="I76" s="1231"/>
      <c r="J76" s="1231"/>
      <c r="K76" s="1231"/>
      <c r="L76" s="1231"/>
      <c r="M76" s="1232"/>
      <c r="N76" s="589"/>
      <c r="P76" s="820"/>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row>
    <row r="77" spans="1:43" ht="15.95" customHeight="1">
      <c r="A77" s="809" t="s">
        <v>598</v>
      </c>
      <c r="B77" s="553"/>
      <c r="C77" s="512">
        <f>'ZZZ-PG1.DBF'!H87</f>
        <v>0</v>
      </c>
      <c r="D77" s="512">
        <f>'ZZZ-PG1.DBF'!P87</f>
        <v>0</v>
      </c>
      <c r="E77" s="512">
        <f>'ZZZ-PG1.DBF'!Q87</f>
        <v>0</v>
      </c>
      <c r="F77" s="512">
        <f>'ZZZ-PG1.DBF'!R87</f>
        <v>0</v>
      </c>
      <c r="G77" s="1230"/>
      <c r="H77" s="1231"/>
      <c r="I77" s="1231"/>
      <c r="J77" s="1231"/>
      <c r="K77" s="1231"/>
      <c r="L77" s="1231"/>
      <c r="M77" s="1232"/>
      <c r="P77" s="824"/>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row>
    <row r="78" spans="1:43" s="557" customFormat="1" ht="15.95" customHeight="1">
      <c r="A78" s="511" t="s">
        <v>599</v>
      </c>
      <c r="B78" s="553"/>
      <c r="C78" s="512">
        <f>'ZZZ-PG1.DBF'!H88</f>
        <v>0</v>
      </c>
      <c r="D78" s="512">
        <f>'ZZZ-PG1.DBF'!P88</f>
        <v>0</v>
      </c>
      <c r="E78" s="512">
        <f>'ZZZ-PG1.DBF'!Q88</f>
        <v>0</v>
      </c>
      <c r="F78" s="512">
        <f>'ZZZ-PG1.DBF'!R88</f>
        <v>0</v>
      </c>
      <c r="G78" s="1230"/>
      <c r="H78" s="1231"/>
      <c r="I78" s="1231"/>
      <c r="J78" s="1231"/>
      <c r="K78" s="1231"/>
      <c r="L78" s="1231"/>
      <c r="M78" s="1232"/>
      <c r="P78" s="824"/>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row>
    <row r="79" spans="1:43" s="557" customFormat="1" ht="15.95" customHeight="1">
      <c r="A79" s="565" t="s">
        <v>279</v>
      </c>
      <c r="B79" s="555"/>
      <c r="C79" s="514" t="s">
        <v>0</v>
      </c>
      <c r="D79" s="818">
        <f>'ZZZ-PG1.DBF'!P89</f>
        <v>591017</v>
      </c>
      <c r="E79" s="818">
        <f>'ZZZ-PG1.DBF'!Q89</f>
        <v>73.88</v>
      </c>
      <c r="F79" s="818">
        <f>'ZZZ-PG1.DBF'!R89</f>
        <v>0</v>
      </c>
      <c r="G79" s="1248"/>
      <c r="H79" s="1249"/>
      <c r="I79" s="1249"/>
      <c r="J79" s="1249"/>
      <c r="K79" s="1249"/>
      <c r="L79" s="1249"/>
      <c r="M79" s="1250"/>
      <c r="P79" s="949"/>
    </row>
    <row r="80" spans="1:43" ht="15.95" customHeight="1">
      <c r="A80" s="538" t="s">
        <v>280</v>
      </c>
      <c r="B80" s="559" t="s">
        <v>716</v>
      </c>
      <c r="C80" s="512" t="s">
        <v>0</v>
      </c>
      <c r="D80" s="512" t="s">
        <v>0</v>
      </c>
      <c r="E80" s="512" t="s">
        <v>0</v>
      </c>
      <c r="F80" s="512" t="s">
        <v>0</v>
      </c>
      <c r="G80" s="1230"/>
      <c r="H80" s="1231"/>
      <c r="I80" s="1231"/>
      <c r="J80" s="1231"/>
      <c r="K80" s="1231"/>
      <c r="L80" s="1231"/>
      <c r="M80" s="1232"/>
      <c r="P80" s="820"/>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row>
    <row r="81" spans="1:43" ht="15.95" customHeight="1">
      <c r="A81" s="249" t="s">
        <v>281</v>
      </c>
      <c r="B81" s="559"/>
      <c r="C81" s="512">
        <f>'ZZZ-PG1.DBF'!H92</f>
        <v>0</v>
      </c>
      <c r="D81" s="512">
        <f>'ZZZ-PG1.DBF'!P92</f>
        <v>0</v>
      </c>
      <c r="E81" s="512">
        <f>'ZZZ-PG1.DBF'!Q92</f>
        <v>0</v>
      </c>
      <c r="F81" s="512">
        <f>'ZZZ-PG1.DBF'!R92</f>
        <v>0</v>
      </c>
      <c r="G81" s="1230"/>
      <c r="H81" s="1231"/>
      <c r="I81" s="1231"/>
      <c r="J81" s="1231"/>
      <c r="K81" s="1231"/>
      <c r="L81" s="1231"/>
      <c r="M81" s="1232"/>
      <c r="P81" s="820"/>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row>
    <row r="82" spans="1:43" ht="15.95" customHeight="1">
      <c r="A82" s="249" t="s">
        <v>282</v>
      </c>
      <c r="B82" s="539"/>
      <c r="C82" s="512" t="str">
        <f>'ZZZ-PG1.DBF'!H93</f>
        <v>23</v>
      </c>
      <c r="D82" s="512">
        <f>'ZZZ-PG1.DBF'!P93</f>
        <v>200000</v>
      </c>
      <c r="E82" s="512">
        <f>'ZZZ-PG1.DBF'!Q93</f>
        <v>100</v>
      </c>
      <c r="F82" s="512"/>
      <c r="G82" s="1233" t="s">
        <v>1573</v>
      </c>
      <c r="H82" s="1234"/>
      <c r="I82" s="1234"/>
      <c r="J82" s="1234"/>
      <c r="K82" s="1234"/>
      <c r="L82" s="1234"/>
      <c r="M82" s="1235"/>
      <c r="P82" s="823"/>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row>
    <row r="83" spans="1:43" ht="15.95" customHeight="1">
      <c r="A83" s="249" t="s">
        <v>283</v>
      </c>
      <c r="B83" s="562"/>
      <c r="C83" s="512">
        <f>'ZZZ-PG1.DBF'!H94</f>
        <v>0</v>
      </c>
      <c r="D83" s="512">
        <f>'ZZZ-PG1.DBF'!P94</f>
        <v>0</v>
      </c>
      <c r="E83" s="512">
        <f>'ZZZ-PG1.DBF'!Q94</f>
        <v>0</v>
      </c>
      <c r="F83" s="512">
        <f>'ZZZ-PG1.DBF'!R94</f>
        <v>0</v>
      </c>
      <c r="G83" s="1230"/>
      <c r="H83" s="1231"/>
      <c r="I83" s="1231"/>
      <c r="J83" s="1231"/>
      <c r="K83" s="1231"/>
      <c r="L83" s="1231"/>
      <c r="M83" s="1232"/>
      <c r="P83" s="820"/>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row>
    <row r="84" spans="1:43" ht="15.95" customHeight="1">
      <c r="A84" s="249" t="s">
        <v>284</v>
      </c>
      <c r="B84" s="562"/>
      <c r="C84" s="512">
        <f>'ZZZ-PG1.DBF'!H95</f>
        <v>0</v>
      </c>
      <c r="D84" s="512">
        <f>'ZZZ-PG1.DBF'!P95</f>
        <v>0</v>
      </c>
      <c r="E84" s="512">
        <f>'ZZZ-PG1.DBF'!Q95</f>
        <v>0</v>
      </c>
      <c r="F84" s="512">
        <f>'ZZZ-PG1.DBF'!R95</f>
        <v>0</v>
      </c>
      <c r="G84" s="1230"/>
      <c r="H84" s="1231"/>
      <c r="I84" s="1231"/>
      <c r="J84" s="1231"/>
      <c r="K84" s="1231"/>
      <c r="L84" s="1231"/>
      <c r="M84" s="1232"/>
      <c r="P84" s="820"/>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row>
    <row r="85" spans="1:43" ht="15.95" customHeight="1">
      <c r="A85" s="563" t="s">
        <v>285</v>
      </c>
      <c r="B85" s="562"/>
      <c r="C85" s="512">
        <f>'ZZZ-PG1.DBF'!H96</f>
        <v>0</v>
      </c>
      <c r="D85" s="512">
        <f>'ZZZ-PG1.DBF'!P96</f>
        <v>0</v>
      </c>
      <c r="E85" s="512">
        <f>'ZZZ-PG1.DBF'!Q96</f>
        <v>0</v>
      </c>
      <c r="F85" s="512">
        <f>'ZZZ-PG1.DBF'!R96</f>
        <v>0</v>
      </c>
      <c r="G85" s="1230"/>
      <c r="H85" s="1231"/>
      <c r="I85" s="1231"/>
      <c r="J85" s="1231"/>
      <c r="K85" s="1231"/>
      <c r="L85" s="1231"/>
      <c r="M85" s="1232"/>
      <c r="P85" s="820"/>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row>
    <row r="86" spans="1:43" ht="15.95" customHeight="1">
      <c r="A86" s="511" t="s">
        <v>600</v>
      </c>
      <c r="B86" s="564"/>
      <c r="C86" s="512">
        <f>'ZZZ-PG1.DBF'!H97</f>
        <v>0</v>
      </c>
      <c r="D86" s="512">
        <f>'ZZZ-PG1.DBF'!P97</f>
        <v>0</v>
      </c>
      <c r="E86" s="512">
        <f>'ZZZ-PG1.DBF'!Q97</f>
        <v>0</v>
      </c>
      <c r="F86" s="512">
        <f>'ZZZ-PG1.DBF'!R97</f>
        <v>0</v>
      </c>
      <c r="G86" s="1230"/>
      <c r="H86" s="1231"/>
      <c r="I86" s="1231"/>
      <c r="J86" s="1231"/>
      <c r="K86" s="1231"/>
      <c r="L86" s="1231"/>
      <c r="M86" s="1232"/>
      <c r="P86" s="820"/>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row>
    <row r="87" spans="1:43" ht="15.95" customHeight="1">
      <c r="A87" s="511" t="s">
        <v>601</v>
      </c>
      <c r="B87" s="564"/>
      <c r="C87" s="512">
        <f>'ZZZ-PG1.DBF'!H98</f>
        <v>0</v>
      </c>
      <c r="D87" s="512">
        <f>'ZZZ-PG1.DBF'!P98</f>
        <v>0</v>
      </c>
      <c r="E87" s="512">
        <f>'ZZZ-PG1.DBF'!Q98</f>
        <v>0</v>
      </c>
      <c r="F87" s="512">
        <f>'ZZZ-PG1.DBF'!R98</f>
        <v>0</v>
      </c>
      <c r="G87" s="1230"/>
      <c r="H87" s="1231"/>
      <c r="I87" s="1231"/>
      <c r="J87" s="1231"/>
      <c r="K87" s="1231"/>
      <c r="L87" s="1231"/>
      <c r="M87" s="1232"/>
      <c r="P87" s="820"/>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row>
    <row r="88" spans="1:43" ht="15.95" customHeight="1">
      <c r="A88" s="249" t="s">
        <v>423</v>
      </c>
      <c r="B88" s="539"/>
      <c r="C88" s="512">
        <f>'ZZZ-PG1.DBF'!H99</f>
        <v>0</v>
      </c>
      <c r="D88" s="512">
        <f>'ZZZ-PG1.DBF'!P99</f>
        <v>0</v>
      </c>
      <c r="E88" s="512">
        <f>'ZZZ-PG1.DBF'!Q99</f>
        <v>0</v>
      </c>
      <c r="F88" s="512">
        <f>'ZZZ-PG1.DBF'!R99</f>
        <v>0</v>
      </c>
      <c r="G88" s="1230"/>
      <c r="H88" s="1231"/>
      <c r="I88" s="1231"/>
      <c r="J88" s="1231"/>
      <c r="K88" s="1231"/>
      <c r="L88" s="1231"/>
      <c r="M88" s="1232"/>
      <c r="P88" s="824"/>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row>
    <row r="89" spans="1:43" ht="15.95" customHeight="1">
      <c r="A89" s="552" t="s">
        <v>602</v>
      </c>
      <c r="B89" s="564"/>
      <c r="C89" s="512">
        <f>'ZZZ-PG1.DBF'!H100</f>
        <v>0</v>
      </c>
      <c r="D89" s="512">
        <f>'ZZZ-PG1.DBF'!P100</f>
        <v>0</v>
      </c>
      <c r="E89" s="512">
        <f>'ZZZ-PG1.DBF'!Q100</f>
        <v>0</v>
      </c>
      <c r="F89" s="512">
        <f>'ZZZ-PG1.DBF'!R100</f>
        <v>0</v>
      </c>
      <c r="G89" s="1230"/>
      <c r="H89" s="1231"/>
      <c r="I89" s="1231"/>
      <c r="J89" s="1231"/>
      <c r="K89" s="1231"/>
      <c r="L89" s="1231"/>
      <c r="M89" s="1232"/>
      <c r="P89" s="820"/>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row>
    <row r="90" spans="1:43" ht="15.75" customHeight="1">
      <c r="A90" s="538" t="s">
        <v>314</v>
      </c>
      <c r="B90" s="562"/>
      <c r="C90" s="512" t="s">
        <v>0</v>
      </c>
      <c r="D90" s="513">
        <f>'ZZZ-PG1.DBF'!P101</f>
        <v>200000</v>
      </c>
      <c r="E90" s="513">
        <f>'ZZZ-PG1.DBF'!Q101</f>
        <v>100</v>
      </c>
      <c r="F90" s="513">
        <f>'ZZZ-PG1.DBF'!R101</f>
        <v>0</v>
      </c>
      <c r="G90" s="1230"/>
      <c r="H90" s="1231"/>
      <c r="I90" s="1231"/>
      <c r="J90" s="1231"/>
      <c r="K90" s="1231"/>
      <c r="L90" s="1231"/>
      <c r="M90" s="1232"/>
      <c r="P90" s="820"/>
      <c r="Q90" s="588"/>
      <c r="R90" s="588"/>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row>
    <row r="91" spans="1:43" ht="15.95" customHeight="1">
      <c r="A91" s="538" t="s">
        <v>144</v>
      </c>
      <c r="B91" s="562" t="s">
        <v>717</v>
      </c>
      <c r="C91" s="512" t="s">
        <v>0</v>
      </c>
      <c r="D91" s="512" t="s">
        <v>0</v>
      </c>
      <c r="E91" s="512" t="s">
        <v>0</v>
      </c>
      <c r="F91" s="512" t="s">
        <v>0</v>
      </c>
      <c r="G91" s="1230"/>
      <c r="H91" s="1231"/>
      <c r="I91" s="1231"/>
      <c r="J91" s="1231"/>
      <c r="K91" s="1231"/>
      <c r="L91" s="1231"/>
      <c r="M91" s="1232"/>
      <c r="P91" s="588"/>
      <c r="Q91" s="588"/>
      <c r="R91" s="588"/>
      <c r="S91" s="588"/>
      <c r="T91" s="588"/>
      <c r="U91" s="588"/>
      <c r="V91" s="588"/>
      <c r="W91" s="588"/>
      <c r="X91" s="588"/>
      <c r="Y91" s="588"/>
      <c r="Z91" s="588"/>
      <c r="AA91" s="588"/>
      <c r="AB91" s="588"/>
      <c r="AC91" s="588"/>
      <c r="AD91" s="588"/>
      <c r="AE91" s="588"/>
      <c r="AF91" s="588"/>
      <c r="AG91" s="588"/>
      <c r="AH91" s="588"/>
      <c r="AI91" s="588"/>
      <c r="AJ91" s="588"/>
      <c r="AK91" s="588"/>
      <c r="AL91" s="588"/>
      <c r="AM91" s="588"/>
      <c r="AN91" s="588"/>
      <c r="AO91" s="588"/>
      <c r="AP91" s="588"/>
      <c r="AQ91" s="588"/>
    </row>
    <row r="92" spans="1:43" ht="15.95" customHeight="1">
      <c r="A92" s="249" t="s">
        <v>286</v>
      </c>
      <c r="B92" s="562"/>
      <c r="C92" s="512">
        <f>'ZZZ-PG1.DBF'!H104</f>
        <v>0</v>
      </c>
      <c r="D92" s="512">
        <f>'ZZZ-PG1.DBF'!P104</f>
        <v>0</v>
      </c>
      <c r="E92" s="512">
        <f>'ZZZ-PG1.DBF'!Q104</f>
        <v>0</v>
      </c>
      <c r="F92" s="512">
        <f>'ZZZ-PG1.DBF'!R104</f>
        <v>0</v>
      </c>
      <c r="G92" s="1230"/>
      <c r="H92" s="1231"/>
      <c r="I92" s="1231"/>
      <c r="J92" s="1231"/>
      <c r="K92" s="1231"/>
      <c r="L92" s="1231"/>
      <c r="M92" s="1232"/>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row>
    <row r="93" spans="1:43" ht="15.95" customHeight="1">
      <c r="A93" s="249" t="s">
        <v>287</v>
      </c>
      <c r="B93" s="562"/>
      <c r="C93" s="512">
        <f>'ZZZ-PG1.DBF'!H105</f>
        <v>0</v>
      </c>
      <c r="D93" s="512">
        <f>'ZZZ-PG1.DBF'!P105</f>
        <v>0</v>
      </c>
      <c r="E93" s="512">
        <f>'ZZZ-PG1.DBF'!Q105</f>
        <v>0</v>
      </c>
      <c r="F93" s="512">
        <f>'ZZZ-PG1.DBF'!R105</f>
        <v>0</v>
      </c>
      <c r="G93" s="1230"/>
      <c r="H93" s="1231"/>
      <c r="I93" s="1231"/>
      <c r="J93" s="1231"/>
      <c r="K93" s="1231"/>
      <c r="L93" s="1231"/>
      <c r="M93" s="1232"/>
      <c r="P93" s="588"/>
      <c r="Q93" s="588"/>
      <c r="R93" s="588"/>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row>
    <row r="94" spans="1:43" ht="15.95" customHeight="1">
      <c r="A94" s="538" t="s">
        <v>305</v>
      </c>
      <c r="B94" s="562"/>
      <c r="C94" s="512" t="s">
        <v>0</v>
      </c>
      <c r="D94" s="513">
        <f>'ZZZ-PG1.DBF'!P106</f>
        <v>0</v>
      </c>
      <c r="E94" s="513">
        <f>'ZZZ-PG1.DBF'!Q106</f>
        <v>0</v>
      </c>
      <c r="F94" s="513">
        <f>'ZZZ-PG1.DBF'!R106</f>
        <v>0</v>
      </c>
      <c r="G94" s="1230"/>
      <c r="H94" s="1231"/>
      <c r="I94" s="1231"/>
      <c r="J94" s="1231"/>
      <c r="K94" s="1231"/>
      <c r="L94" s="1231"/>
      <c r="M94" s="1232"/>
      <c r="P94" s="588"/>
      <c r="Q94" s="588"/>
      <c r="R94" s="588"/>
      <c r="S94" s="588"/>
      <c r="T94" s="588"/>
      <c r="U94" s="588"/>
      <c r="V94" s="588"/>
      <c r="W94" s="588"/>
      <c r="X94" s="588"/>
      <c r="Y94" s="588"/>
      <c r="Z94" s="588"/>
      <c r="AA94" s="588"/>
      <c r="AB94" s="588"/>
      <c r="AC94" s="588"/>
      <c r="AD94" s="588"/>
      <c r="AE94" s="588"/>
      <c r="AF94" s="588"/>
      <c r="AG94" s="588"/>
      <c r="AH94" s="588"/>
      <c r="AI94" s="588"/>
      <c r="AJ94" s="588"/>
      <c r="AK94" s="588"/>
      <c r="AL94" s="588"/>
      <c r="AM94" s="588"/>
      <c r="AN94" s="588"/>
      <c r="AO94" s="588"/>
      <c r="AP94" s="588"/>
      <c r="AQ94" s="588"/>
    </row>
    <row r="95" spans="1:43" ht="15.95" customHeight="1">
      <c r="A95" s="538" t="s">
        <v>145</v>
      </c>
      <c r="B95" s="539" t="s">
        <v>718</v>
      </c>
      <c r="C95" s="512" t="s">
        <v>0</v>
      </c>
      <c r="D95" s="512" t="s">
        <v>0</v>
      </c>
      <c r="E95" s="512" t="s">
        <v>0</v>
      </c>
      <c r="F95" s="512" t="s">
        <v>0</v>
      </c>
      <c r="G95" s="1230"/>
      <c r="H95" s="1231"/>
      <c r="I95" s="1231"/>
      <c r="J95" s="1231"/>
      <c r="K95" s="1231"/>
      <c r="L95" s="1231"/>
      <c r="M95" s="1232"/>
      <c r="P95" s="588"/>
      <c r="Q95" s="588"/>
      <c r="R95" s="588"/>
      <c r="S95" s="588"/>
      <c r="T95" s="588"/>
      <c r="U95" s="588"/>
      <c r="V95" s="588"/>
      <c r="W95" s="588"/>
      <c r="X95" s="588"/>
      <c r="Y95" s="588"/>
      <c r="Z95" s="588"/>
      <c r="AA95" s="588"/>
      <c r="AB95" s="588"/>
      <c r="AC95" s="588"/>
      <c r="AD95" s="588"/>
      <c r="AE95" s="588"/>
      <c r="AF95" s="588"/>
      <c r="AG95" s="588"/>
      <c r="AH95" s="588"/>
      <c r="AI95" s="588"/>
      <c r="AJ95" s="588"/>
      <c r="AK95" s="588"/>
      <c r="AL95" s="588"/>
      <c r="AM95" s="588"/>
      <c r="AN95" s="588"/>
      <c r="AO95" s="588"/>
      <c r="AP95" s="588"/>
      <c r="AQ95" s="588"/>
    </row>
    <row r="96" spans="1:43" ht="15.95" customHeight="1">
      <c r="A96" s="249" t="s">
        <v>290</v>
      </c>
      <c r="B96" s="539"/>
      <c r="C96" s="512">
        <f>'ZZZ-PG1.DBF'!H109</f>
        <v>0</v>
      </c>
      <c r="D96" s="512">
        <f>'ZZZ-PG1.DBF'!P109</f>
        <v>0</v>
      </c>
      <c r="E96" s="512">
        <f>'ZZZ-PG1.DBF'!Q109</f>
        <v>0</v>
      </c>
      <c r="F96" s="512">
        <f>'ZZZ-PG1.DBF'!R109</f>
        <v>0</v>
      </c>
      <c r="G96" s="1230"/>
      <c r="H96" s="1231"/>
      <c r="I96" s="1231"/>
      <c r="J96" s="1231"/>
      <c r="K96" s="1231"/>
      <c r="L96" s="1231"/>
      <c r="M96" s="1232"/>
      <c r="P96" s="588"/>
      <c r="Q96" s="588"/>
      <c r="R96" s="588"/>
      <c r="S96" s="588"/>
      <c r="T96" s="588"/>
      <c r="U96" s="588"/>
      <c r="V96" s="588"/>
      <c r="W96" s="588"/>
      <c r="X96" s="588"/>
      <c r="Y96" s="588"/>
      <c r="Z96" s="588"/>
      <c r="AA96" s="588"/>
      <c r="AB96" s="588"/>
      <c r="AC96" s="588"/>
      <c r="AD96" s="588"/>
      <c r="AE96" s="588"/>
      <c r="AF96" s="588"/>
      <c r="AG96" s="588"/>
      <c r="AH96" s="588"/>
      <c r="AI96" s="588"/>
      <c r="AJ96" s="588"/>
      <c r="AK96" s="588"/>
      <c r="AL96" s="588"/>
      <c r="AM96" s="588"/>
      <c r="AN96" s="588"/>
      <c r="AO96" s="588"/>
      <c r="AP96" s="588"/>
      <c r="AQ96" s="588"/>
    </row>
    <row r="97" spans="1:43">
      <c r="A97" s="538" t="s">
        <v>317</v>
      </c>
      <c r="B97" s="539"/>
      <c r="C97" s="512" t="s">
        <v>0</v>
      </c>
      <c r="D97" s="513">
        <f>'ZZZ-PG1.DBF'!P110</f>
        <v>0</v>
      </c>
      <c r="E97" s="513">
        <f>'ZZZ-PG1.DBF'!Q110</f>
        <v>0</v>
      </c>
      <c r="F97" s="513">
        <f>'ZZZ-PG1.DBF'!R110</f>
        <v>0</v>
      </c>
      <c r="G97" s="1230"/>
      <c r="H97" s="1231"/>
      <c r="I97" s="1231"/>
      <c r="J97" s="1231"/>
      <c r="K97" s="1231"/>
      <c r="L97" s="1231"/>
      <c r="M97" s="1232"/>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row>
    <row r="98" spans="1:43">
      <c r="A98" s="538" t="s">
        <v>146</v>
      </c>
      <c r="B98" s="539" t="s">
        <v>700</v>
      </c>
      <c r="C98" s="512" t="s">
        <v>0</v>
      </c>
      <c r="D98" s="512" t="s">
        <v>0</v>
      </c>
      <c r="E98" s="512" t="s">
        <v>0</v>
      </c>
      <c r="F98" s="512" t="s">
        <v>0</v>
      </c>
      <c r="G98" s="1230"/>
      <c r="H98" s="1231"/>
      <c r="I98" s="1231"/>
      <c r="J98" s="1231"/>
      <c r="K98" s="1231"/>
      <c r="L98" s="1231"/>
      <c r="M98" s="1232"/>
      <c r="P98" s="588"/>
      <c r="Q98" s="588"/>
      <c r="R98" s="588"/>
      <c r="S98" s="588"/>
      <c r="T98" s="588"/>
      <c r="U98" s="588"/>
      <c r="V98" s="588"/>
      <c r="W98" s="588"/>
      <c r="X98" s="588"/>
      <c r="Y98" s="588"/>
      <c r="Z98" s="588"/>
      <c r="AA98" s="588"/>
      <c r="AB98" s="588"/>
      <c r="AC98" s="588"/>
      <c r="AD98" s="588"/>
      <c r="AE98" s="588"/>
      <c r="AF98" s="588"/>
      <c r="AG98" s="588"/>
      <c r="AH98" s="588"/>
      <c r="AI98" s="588"/>
      <c r="AJ98" s="588"/>
      <c r="AK98" s="588"/>
      <c r="AL98" s="588"/>
      <c r="AM98" s="588"/>
      <c r="AN98" s="588"/>
      <c r="AO98" s="588"/>
      <c r="AP98" s="588"/>
      <c r="AQ98" s="588"/>
    </row>
    <row r="99" spans="1:43">
      <c r="A99" s="249" t="s">
        <v>292</v>
      </c>
      <c r="B99" s="539"/>
      <c r="C99" s="512">
        <f>'ZZZ-PG1.DBF'!H113</f>
        <v>0</v>
      </c>
      <c r="D99" s="512">
        <f>'ZZZ-PG1.DBF'!P113</f>
        <v>0</v>
      </c>
      <c r="E99" s="512">
        <f>'ZZZ-PG1.DBF'!Q113</f>
        <v>0</v>
      </c>
      <c r="F99" s="512">
        <f>'ZZZ-PG1.DBF'!R113</f>
        <v>0</v>
      </c>
      <c r="G99" s="1230"/>
      <c r="H99" s="1231"/>
      <c r="I99" s="1231"/>
      <c r="J99" s="1231"/>
      <c r="K99" s="1231"/>
      <c r="L99" s="1231"/>
      <c r="M99" s="1232"/>
      <c r="P99" s="588"/>
      <c r="Q99" s="588"/>
      <c r="R99" s="588"/>
      <c r="S99" s="588"/>
      <c r="T99" s="588"/>
      <c r="U99" s="588"/>
      <c r="V99" s="588"/>
      <c r="W99" s="588"/>
      <c r="X99" s="588"/>
      <c r="Y99" s="588"/>
      <c r="Z99" s="588"/>
      <c r="AA99" s="588"/>
      <c r="AB99" s="588"/>
      <c r="AC99" s="588"/>
      <c r="AD99" s="588"/>
      <c r="AE99" s="588"/>
      <c r="AF99" s="588"/>
      <c r="AG99" s="588"/>
      <c r="AH99" s="588"/>
      <c r="AI99" s="588"/>
      <c r="AJ99" s="588"/>
      <c r="AK99" s="588"/>
      <c r="AL99" s="588"/>
      <c r="AM99" s="588"/>
      <c r="AN99" s="588"/>
      <c r="AO99" s="588"/>
      <c r="AP99" s="588"/>
      <c r="AQ99" s="588"/>
    </row>
    <row r="100" spans="1:43">
      <c r="A100" s="538" t="s">
        <v>319</v>
      </c>
      <c r="B100" s="539"/>
      <c r="C100" s="512" t="s">
        <v>0</v>
      </c>
      <c r="D100" s="513">
        <f>'ZZZ-PG1.DBF'!P114</f>
        <v>0</v>
      </c>
      <c r="E100" s="513">
        <f>'ZZZ-PG1.DBF'!Q114</f>
        <v>0</v>
      </c>
      <c r="F100" s="513">
        <f>'ZZZ-PG1.DBF'!R114</f>
        <v>0</v>
      </c>
      <c r="G100" s="1230"/>
      <c r="H100" s="1231"/>
      <c r="I100" s="1231"/>
      <c r="J100" s="1231"/>
      <c r="K100" s="1231"/>
      <c r="L100" s="1231"/>
      <c r="M100" s="1232"/>
      <c r="P100" s="588"/>
      <c r="Q100" s="588"/>
      <c r="R100" s="588"/>
      <c r="S100" s="588"/>
      <c r="T100" s="588"/>
      <c r="U100" s="588"/>
      <c r="V100" s="588"/>
      <c r="W100" s="588"/>
      <c r="X100" s="588"/>
      <c r="Y100" s="588"/>
      <c r="Z100" s="588"/>
      <c r="AA100" s="588"/>
      <c r="AB100" s="588"/>
      <c r="AC100" s="588"/>
      <c r="AD100" s="588"/>
      <c r="AE100" s="588"/>
      <c r="AF100" s="588"/>
      <c r="AG100" s="588"/>
      <c r="AH100" s="588"/>
      <c r="AI100" s="588"/>
      <c r="AJ100" s="588"/>
      <c r="AK100" s="588"/>
      <c r="AL100" s="588"/>
      <c r="AM100" s="588"/>
      <c r="AN100" s="588"/>
      <c r="AO100" s="588"/>
      <c r="AP100" s="588"/>
      <c r="AQ100" s="588"/>
    </row>
    <row r="101" spans="1:43">
      <c r="A101" s="538" t="s">
        <v>147</v>
      </c>
      <c r="B101" s="539" t="s">
        <v>701</v>
      </c>
      <c r="C101" s="512" t="s">
        <v>0</v>
      </c>
      <c r="D101" s="512" t="s">
        <v>0</v>
      </c>
      <c r="E101" s="512" t="s">
        <v>0</v>
      </c>
      <c r="F101" s="512" t="s">
        <v>0</v>
      </c>
      <c r="G101" s="1230"/>
      <c r="H101" s="1231"/>
      <c r="I101" s="1231"/>
      <c r="J101" s="1231"/>
      <c r="K101" s="1231"/>
      <c r="L101" s="1231"/>
      <c r="M101" s="1232"/>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588"/>
      <c r="AL101" s="588"/>
      <c r="AM101" s="588"/>
      <c r="AN101" s="588"/>
      <c r="AO101" s="588"/>
      <c r="AP101" s="588"/>
      <c r="AQ101" s="588"/>
    </row>
    <row r="102" spans="1:43">
      <c r="A102" s="511" t="s">
        <v>293</v>
      </c>
      <c r="B102" s="553"/>
      <c r="C102" s="512">
        <f>'ZZZ-PG1.DBF'!H117</f>
        <v>0</v>
      </c>
      <c r="D102" s="512">
        <f>'ZZZ-PG1.DBF'!P117</f>
        <v>0</v>
      </c>
      <c r="E102" s="512">
        <f>'ZZZ-PG1.DBF'!Q117</f>
        <v>0</v>
      </c>
      <c r="F102" s="512">
        <f>'ZZZ-PG1.DBF'!R117</f>
        <v>0</v>
      </c>
      <c r="G102" s="1230"/>
      <c r="H102" s="1231"/>
      <c r="I102" s="1231"/>
      <c r="J102" s="1231"/>
      <c r="K102" s="1231"/>
      <c r="L102" s="1231"/>
      <c r="M102" s="1232"/>
      <c r="P102" s="588"/>
      <c r="Q102" s="588"/>
      <c r="R102" s="588"/>
      <c r="S102" s="588"/>
      <c r="T102" s="588"/>
      <c r="U102" s="588"/>
      <c r="V102" s="588"/>
      <c r="W102" s="588"/>
      <c r="X102" s="588"/>
      <c r="Y102" s="588"/>
      <c r="Z102" s="588"/>
      <c r="AA102" s="588"/>
      <c r="AB102" s="588"/>
      <c r="AC102" s="588"/>
      <c r="AD102" s="588"/>
      <c r="AE102" s="588"/>
      <c r="AF102" s="588"/>
      <c r="AG102" s="588"/>
      <c r="AH102" s="588"/>
      <c r="AI102" s="588"/>
      <c r="AJ102" s="588"/>
      <c r="AK102" s="588"/>
      <c r="AL102" s="588"/>
      <c r="AM102" s="588"/>
      <c r="AN102" s="588"/>
      <c r="AO102" s="588"/>
      <c r="AP102" s="588"/>
      <c r="AQ102" s="588"/>
    </row>
    <row r="103" spans="1:43">
      <c r="A103" s="511" t="s">
        <v>294</v>
      </c>
      <c r="B103" s="553"/>
      <c r="C103" s="512">
        <f>'ZZZ-PG1.DBF'!H118</f>
        <v>0</v>
      </c>
      <c r="D103" s="512">
        <f>'ZZZ-PG1.DBF'!P118</f>
        <v>0</v>
      </c>
      <c r="E103" s="512">
        <f>'ZZZ-PG1.DBF'!Q118</f>
        <v>0</v>
      </c>
      <c r="F103" s="512">
        <f>'ZZZ-PG1.DBF'!R118</f>
        <v>0</v>
      </c>
      <c r="G103" s="1230"/>
      <c r="H103" s="1231"/>
      <c r="I103" s="1231"/>
      <c r="J103" s="1231"/>
      <c r="K103" s="1231"/>
      <c r="L103" s="1231"/>
      <c r="M103" s="1232"/>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row>
    <row r="104" spans="1:43">
      <c r="A104" s="511" t="s">
        <v>295</v>
      </c>
      <c r="B104" s="553"/>
      <c r="C104" s="512">
        <f>'ZZZ-PG1.DBF'!H119</f>
        <v>0</v>
      </c>
      <c r="D104" s="512">
        <f>'ZZZ-PG1.DBF'!P119</f>
        <v>0</v>
      </c>
      <c r="E104" s="512">
        <f>'ZZZ-PG1.DBF'!Q119</f>
        <v>0</v>
      </c>
      <c r="F104" s="512">
        <f>'ZZZ-PG1.DBF'!R119</f>
        <v>0</v>
      </c>
      <c r="G104" s="1230"/>
      <c r="H104" s="1231"/>
      <c r="I104" s="1231"/>
      <c r="J104" s="1231"/>
      <c r="K104" s="1231"/>
      <c r="L104" s="1231"/>
      <c r="M104" s="1232"/>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row>
    <row r="105" spans="1:43">
      <c r="A105" s="511" t="s">
        <v>603</v>
      </c>
      <c r="B105" s="553"/>
      <c r="C105" s="512">
        <f>'ZZZ-PG1.DBF'!H120</f>
        <v>0</v>
      </c>
      <c r="D105" s="512">
        <f>'ZZZ-PG1.DBF'!P120</f>
        <v>0</v>
      </c>
      <c r="E105" s="512">
        <f>'ZZZ-PG1.DBF'!Q120</f>
        <v>0</v>
      </c>
      <c r="F105" s="512">
        <f>'ZZZ-PG1.DBF'!R120</f>
        <v>0</v>
      </c>
      <c r="G105" s="1230"/>
      <c r="H105" s="1231"/>
      <c r="I105" s="1231"/>
      <c r="J105" s="1231"/>
      <c r="K105" s="1231"/>
      <c r="L105" s="1231"/>
      <c r="M105" s="1232"/>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588"/>
      <c r="AQ105" s="588"/>
    </row>
    <row r="106" spans="1:43">
      <c r="A106" s="538" t="s">
        <v>321</v>
      </c>
      <c r="B106" s="539"/>
      <c r="C106" s="512" t="s">
        <v>0</v>
      </c>
      <c r="D106" s="513">
        <f>'ZZZ-PG1.DBF'!P121</f>
        <v>0</v>
      </c>
      <c r="E106" s="513">
        <f>'ZZZ-PG1.DBF'!Q121</f>
        <v>0</v>
      </c>
      <c r="F106" s="513">
        <f>'ZZZ-PG1.DBF'!R121</f>
        <v>0</v>
      </c>
      <c r="G106" s="1230"/>
      <c r="H106" s="1231"/>
      <c r="I106" s="1231"/>
      <c r="J106" s="1231"/>
      <c r="K106" s="1231"/>
      <c r="L106" s="1231"/>
      <c r="M106" s="1232"/>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8"/>
      <c r="AL106" s="588"/>
      <c r="AM106" s="588"/>
      <c r="AN106" s="588"/>
      <c r="AO106" s="588"/>
      <c r="AP106" s="588"/>
      <c r="AQ106" s="588"/>
    </row>
    <row r="107" spans="1:43" ht="7.5" customHeight="1">
      <c r="A107" s="544" t="s">
        <v>0</v>
      </c>
      <c r="B107" s="544"/>
      <c r="C107" s="512" t="s">
        <v>0</v>
      </c>
      <c r="D107" s="512" t="s">
        <v>0</v>
      </c>
      <c r="E107" s="512" t="s">
        <v>0</v>
      </c>
      <c r="F107" s="512" t="s">
        <v>0</v>
      </c>
      <c r="G107" s="1230"/>
      <c r="H107" s="1231"/>
      <c r="I107" s="1231"/>
      <c r="J107" s="1231"/>
      <c r="K107" s="1231"/>
      <c r="L107" s="1231"/>
      <c r="M107" s="1232"/>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88"/>
      <c r="AL107" s="588"/>
      <c r="AM107" s="588"/>
      <c r="AN107" s="588"/>
      <c r="AO107" s="588"/>
      <c r="AP107" s="588"/>
      <c r="AQ107" s="588"/>
    </row>
    <row r="108" spans="1:43" ht="15.75" thickBot="1">
      <c r="A108" s="538" t="s">
        <v>322</v>
      </c>
      <c r="B108" s="538"/>
      <c r="C108" s="516" t="s">
        <v>0</v>
      </c>
      <c r="D108" s="517">
        <f>'ZZZ-PG1.DBF'!P123</f>
        <v>791017</v>
      </c>
      <c r="E108" s="517">
        <f>'ZZZ-PG1.DBF'!Q123</f>
        <v>79.099999999999994</v>
      </c>
      <c r="F108" s="517">
        <f>'ZZZ-PG1.DBF'!R123</f>
        <v>0</v>
      </c>
      <c r="G108" s="1254"/>
      <c r="H108" s="1255"/>
      <c r="I108" s="1255"/>
      <c r="J108" s="1255"/>
      <c r="K108" s="1255"/>
      <c r="L108" s="1255"/>
      <c r="M108" s="1256"/>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8"/>
      <c r="AL108" s="588"/>
      <c r="AM108" s="588"/>
      <c r="AN108" s="588"/>
      <c r="AO108" s="588"/>
      <c r="AP108" s="588"/>
      <c r="AQ108" s="588"/>
    </row>
    <row r="109" spans="1:43">
      <c r="A109" s="565" t="s">
        <v>610</v>
      </c>
      <c r="B109" s="565"/>
      <c r="C109" s="593" t="s">
        <v>0</v>
      </c>
      <c r="D109" s="594">
        <f>'ZZZ-PG1.DBF'!P125</f>
        <v>1352860</v>
      </c>
      <c r="E109" s="594">
        <f>'ZZZ-PG1.DBF'!Q125</f>
        <v>13.68</v>
      </c>
      <c r="F109" s="594">
        <f>'ZZZ-PG1.DBF'!R125</f>
        <v>0</v>
      </c>
      <c r="G109" s="1254"/>
      <c r="H109" s="1255"/>
      <c r="I109" s="1255"/>
      <c r="J109" s="1255"/>
      <c r="K109" s="1255"/>
      <c r="L109" s="1255"/>
      <c r="M109" s="1256"/>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8"/>
      <c r="AL109" s="588"/>
      <c r="AM109" s="588"/>
      <c r="AN109" s="588"/>
      <c r="AO109" s="588"/>
      <c r="AP109" s="588"/>
      <c r="AQ109" s="588"/>
    </row>
    <row r="110" spans="1:43" ht="19.5" customHeight="1">
      <c r="A110" s="566"/>
      <c r="B110" s="566"/>
      <c r="C110" s="280"/>
      <c r="E110" s="282"/>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8"/>
      <c r="AL110" s="588"/>
      <c r="AM110" s="588"/>
      <c r="AN110" s="588"/>
      <c r="AO110" s="588"/>
      <c r="AP110" s="588"/>
      <c r="AQ110" s="588"/>
    </row>
    <row r="111" spans="1:43" ht="15.75">
      <c r="C111" s="280"/>
      <c r="E111" s="282"/>
      <c r="J111" s="293" t="s">
        <v>234</v>
      </c>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8"/>
      <c r="AL111" s="588"/>
      <c r="AM111" s="588"/>
      <c r="AN111" s="588"/>
      <c r="AO111" s="588"/>
      <c r="AP111" s="588"/>
      <c r="AQ111" s="588"/>
    </row>
    <row r="112" spans="1:43" ht="15.75">
      <c r="C112" s="280"/>
      <c r="E112" s="282"/>
      <c r="J112" s="569" t="s">
        <v>241</v>
      </c>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8"/>
      <c r="AL112" s="588"/>
      <c r="AM112" s="588"/>
      <c r="AN112" s="588"/>
      <c r="AO112" s="588"/>
      <c r="AP112" s="588"/>
      <c r="AQ112" s="588"/>
    </row>
    <row r="113" spans="1:43" ht="15.75">
      <c r="C113" s="280"/>
      <c r="E113" s="282"/>
      <c r="J113" s="295" t="s">
        <v>14</v>
      </c>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8"/>
      <c r="AL113" s="588"/>
      <c r="AM113" s="588"/>
      <c r="AN113" s="588"/>
      <c r="AO113" s="588"/>
      <c r="AP113" s="588"/>
      <c r="AQ113" s="588"/>
    </row>
    <row r="114" spans="1:43">
      <c r="C114" s="280"/>
      <c r="E114" s="282"/>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8"/>
      <c r="AL114" s="588"/>
      <c r="AM114" s="588"/>
      <c r="AN114" s="588"/>
      <c r="AO114" s="588"/>
      <c r="AP114" s="588"/>
      <c r="AQ114" s="588"/>
    </row>
    <row r="115" spans="1:43" ht="18.75">
      <c r="A115" s="231"/>
      <c r="B115" s="231"/>
      <c r="C115" s="502"/>
      <c r="D115" s="231"/>
      <c r="E115" s="275"/>
      <c r="F115" s="231"/>
      <c r="G115" s="231"/>
      <c r="H115" s="231"/>
      <c r="I115" s="231"/>
      <c r="J115" s="231"/>
      <c r="K115" s="231"/>
      <c r="L115" s="1236" t="s">
        <v>611</v>
      </c>
      <c r="M115" s="1236"/>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88"/>
      <c r="AL115" s="588"/>
      <c r="AM115" s="588"/>
      <c r="AN115" s="588"/>
      <c r="AO115" s="588"/>
      <c r="AP115" s="588"/>
      <c r="AQ115" s="588"/>
    </row>
    <row r="116" spans="1:43">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8"/>
      <c r="AL116" s="588"/>
      <c r="AM116" s="588"/>
      <c r="AN116" s="588"/>
      <c r="AO116" s="588"/>
      <c r="AP116" s="588"/>
      <c r="AQ116" s="588"/>
    </row>
    <row r="117" spans="1:43">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8"/>
      <c r="AL117" s="588"/>
      <c r="AM117" s="588"/>
      <c r="AN117" s="588"/>
      <c r="AO117" s="588"/>
      <c r="AP117" s="588"/>
      <c r="AQ117" s="588"/>
    </row>
    <row r="118" spans="1:43">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8"/>
      <c r="AL118" s="588"/>
      <c r="AM118" s="588"/>
      <c r="AN118" s="588"/>
      <c r="AO118" s="588"/>
      <c r="AP118" s="588"/>
      <c r="AQ118" s="588"/>
    </row>
    <row r="119" spans="1:43">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8"/>
      <c r="AL119" s="588"/>
      <c r="AM119" s="588"/>
      <c r="AN119" s="588"/>
      <c r="AO119" s="588"/>
      <c r="AP119" s="588"/>
      <c r="AQ119" s="588"/>
    </row>
    <row r="120" spans="1:43">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88"/>
      <c r="AL120" s="588"/>
      <c r="AM120" s="588"/>
      <c r="AN120" s="588"/>
      <c r="AO120" s="588"/>
      <c r="AP120" s="588"/>
      <c r="AQ120" s="588"/>
    </row>
    <row r="121" spans="1:43">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8"/>
      <c r="AL121" s="588"/>
      <c r="AM121" s="588"/>
      <c r="AN121" s="588"/>
      <c r="AO121" s="588"/>
      <c r="AP121" s="588"/>
      <c r="AQ121" s="588"/>
    </row>
    <row r="122" spans="1:43">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8"/>
      <c r="AL122" s="588"/>
      <c r="AM122" s="588"/>
      <c r="AN122" s="588"/>
      <c r="AO122" s="588"/>
      <c r="AP122" s="588"/>
      <c r="AQ122" s="588"/>
    </row>
    <row r="123" spans="1:43">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8"/>
      <c r="AL123" s="588"/>
      <c r="AM123" s="588"/>
      <c r="AN123" s="588"/>
      <c r="AO123" s="588"/>
      <c r="AP123" s="588"/>
      <c r="AQ123" s="588"/>
    </row>
    <row r="124" spans="1:43">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row>
    <row r="125" spans="1:43">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row>
    <row r="126" spans="1:43">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row>
    <row r="127" spans="1:43">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row>
    <row r="128" spans="1:43">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row>
    <row r="129" spans="16:43">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row>
    <row r="130" spans="16:43">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row>
    <row r="131" spans="16:43">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row>
    <row r="132" spans="16:43">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row>
    <row r="133" spans="16:43" ht="17.25" customHeight="1">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row>
    <row r="134" spans="16:43" ht="17.25" customHeight="1">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row>
    <row r="135" spans="16:43">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row>
    <row r="136" spans="16:43">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c r="AL136" s="588"/>
      <c r="AM136" s="588"/>
      <c r="AN136" s="588"/>
      <c r="AO136" s="588"/>
      <c r="AP136" s="588"/>
      <c r="AQ136" s="588"/>
    </row>
    <row r="137" spans="16:43">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8"/>
      <c r="AP137" s="588"/>
      <c r="AQ137" s="588"/>
    </row>
    <row r="245" spans="1:13">
      <c r="C245" s="280"/>
      <c r="E245" s="282"/>
    </row>
    <row r="246" spans="1:13" ht="18.75">
      <c r="A246" s="231"/>
      <c r="B246" s="231"/>
      <c r="C246" s="502"/>
      <c r="D246" s="231"/>
      <c r="E246" s="275"/>
      <c r="F246" s="231"/>
      <c r="G246" s="231"/>
      <c r="H246" s="231"/>
      <c r="I246" s="231"/>
      <c r="J246" s="231"/>
      <c r="K246" s="231"/>
      <c r="L246" s="1236" t="s">
        <v>611</v>
      </c>
      <c r="M246" s="1236"/>
    </row>
    <row r="264" ht="19.5" customHeight="1"/>
    <row r="265" ht="22.5" customHeight="1"/>
    <row r="377" spans="1:13">
      <c r="C377" s="280"/>
      <c r="E377" s="282"/>
    </row>
    <row r="378" spans="1:13" ht="18.75">
      <c r="A378" s="231"/>
      <c r="B378" s="231"/>
      <c r="C378" s="502"/>
      <c r="D378" s="231"/>
      <c r="E378" s="275"/>
      <c r="F378" s="231"/>
      <c r="G378" s="231"/>
      <c r="H378" s="231"/>
      <c r="I378" s="231"/>
      <c r="J378" s="231"/>
      <c r="K378" s="231"/>
      <c r="L378" s="1236" t="s">
        <v>611</v>
      </c>
      <c r="M378" s="1236"/>
    </row>
    <row r="396" ht="23.25" customHeight="1"/>
    <row r="397" ht="17.25" customHeight="1"/>
    <row r="506" spans="3:5">
      <c r="C506" s="280"/>
      <c r="E506" s="282"/>
    </row>
    <row r="513" spans="1:6">
      <c r="A513" s="281" t="str">
        <f>'ZZZ-PG1.DBF'!F521</f>
        <v>Details of reference votes &amp; fm=RF</v>
      </c>
      <c r="F513" s="281">
        <f>'ZZZ-PG1.DBF'!Q521</f>
        <v>2</v>
      </c>
    </row>
    <row r="514" spans="1:6">
      <c r="A514" s="281" t="str">
        <f>'ZZZ-PG1.DBF'!F522</f>
        <v>1205(i)-Supply of News Papers</v>
      </c>
      <c r="C514" s="281" t="str">
        <f>'ZZZ-PG1.DBF'!H522</f>
        <v>22</v>
      </c>
      <c r="D514" s="281">
        <f>'ZZZ-PG1.DBF'!P522</f>
        <v>1420</v>
      </c>
      <c r="E514" s="281">
        <f>'ZZZ-PG1.DBF'!Q522</f>
        <v>10.79</v>
      </c>
      <c r="F514" s="281">
        <f>'ZZZ-PG1.DBF'!R522</f>
        <v>0</v>
      </c>
    </row>
    <row r="515" spans="1:6">
      <c r="A515" s="281" t="str">
        <f>'ZZZ-PG1.DBF'!F523</f>
        <v>1205(ii)-Consumable Goods</v>
      </c>
      <c r="C515" s="281" t="str">
        <f>'ZZZ-PG1.DBF'!H523</f>
        <v>22</v>
      </c>
      <c r="D515" s="281">
        <f>'ZZZ-PG1.DBF'!P523</f>
        <v>14542</v>
      </c>
      <c r="E515" s="281">
        <f>'ZZZ-PG1.DBF'!Q523</f>
        <v>53.35</v>
      </c>
      <c r="F515" s="281" t="str">
        <f>'ZZZ-PG1.DBF'!R523</f>
        <v>**Y**</v>
      </c>
    </row>
    <row r="516" spans="1:6">
      <c r="A516" s="281" t="str">
        <f>'ZZZ-PG1.DBF'!F524</f>
        <v>1205(iii)-Sanitary Goods</v>
      </c>
      <c r="C516" s="281" t="str">
        <f>'ZZZ-PG1.DBF'!H524</f>
        <v>22</v>
      </c>
      <c r="D516" s="281">
        <f>'ZZZ-PG1.DBF'!P524</f>
        <v>1322</v>
      </c>
      <c r="E516" s="281">
        <f>'ZZZ-PG1.DBF'!Q524</f>
        <v>20.09</v>
      </c>
      <c r="F516" s="281">
        <f>'ZZZ-PG1.DBF'!R524</f>
        <v>0</v>
      </c>
    </row>
    <row r="517" spans="1:6">
      <c r="A517" s="281" t="str">
        <f>'ZZZ-PG1.DBF'!F525</f>
        <v>1409(xvi)-Officers Trainings</v>
      </c>
      <c r="C517" s="281" t="str">
        <f>'ZZZ-PG1.DBF'!H525</f>
        <v>22</v>
      </c>
      <c r="D517" s="281">
        <f>'ZZZ-PG1.DBF'!P525</f>
        <v>9400</v>
      </c>
      <c r="E517" s="281">
        <f>'ZZZ-PG1.DBF'!Q525</f>
        <v>100</v>
      </c>
      <c r="F517" s="281">
        <f>'ZZZ-PG1.DBF'!R525</f>
        <v>0</v>
      </c>
    </row>
    <row r="518" spans="1:6">
      <c r="A518" s="281" t="str">
        <f>'ZZZ-PG1.DBF'!F526</f>
        <v>1409(xxv)-Sanitary Services</v>
      </c>
      <c r="C518" s="281" t="str">
        <f>'ZZZ-PG1.DBF'!H526</f>
        <v>22</v>
      </c>
      <c r="D518" s="281">
        <f>'ZZZ-PG1.DBF'!P526</f>
        <v>1600</v>
      </c>
      <c r="E518" s="281">
        <f>'ZZZ-PG1.DBF'!Q526</f>
        <v>4.26</v>
      </c>
      <c r="F518" s="281">
        <f>'ZZZ-PG1.DBF'!R526</f>
        <v>0</v>
      </c>
    </row>
    <row r="519" spans="1:6">
      <c r="A519" s="281" t="str">
        <f>'ZZZ-PG1.DBF'!F527</f>
        <v>1409(xxxi)-Newspaper/Gazette Notices</v>
      </c>
      <c r="C519" s="281" t="str">
        <f>'ZZZ-PG1.DBF'!H527</f>
        <v>22</v>
      </c>
      <c r="D519" s="281">
        <f>'ZZZ-PG1.DBF'!P527</f>
        <v>4720</v>
      </c>
      <c r="E519" s="281">
        <f>'ZZZ-PG1.DBF'!Q527</f>
        <v>2.64</v>
      </c>
      <c r="F519" s="281">
        <f>'ZZZ-PG1.DBF'!R527</f>
        <v>0</v>
      </c>
    </row>
    <row r="520" spans="1:6">
      <c r="A520" s="281" t="str">
        <f>'ZZZ-PG1.DBF'!F528</f>
        <v>1409(xxxvi)-Allowances for Interviews</v>
      </c>
      <c r="C520" s="281" t="str">
        <f>'ZZZ-PG1.DBF'!H528</f>
        <v>22</v>
      </c>
      <c r="D520" s="281">
        <f>'ZZZ-PG1.DBF'!P528</f>
        <v>14400</v>
      </c>
      <c r="E520" s="281">
        <f>'ZZZ-PG1.DBF'!Q528</f>
        <v>25.53</v>
      </c>
      <c r="F520" s="281" t="str">
        <f>'ZZZ-PG1.DBF'!R528</f>
        <v>**Y**</v>
      </c>
    </row>
    <row r="521" spans="1:6">
      <c r="A521" s="281" t="str">
        <f>'ZZZ-PG1.DBF'!F529</f>
        <v>1409(xLiii)-Workshops, Seminars and Training</v>
      </c>
      <c r="C521" s="281" t="str">
        <f>'ZZZ-PG1.DBF'!H529</f>
        <v>22</v>
      </c>
      <c r="D521" s="281">
        <f>'ZZZ-PG1.DBF'!P529</f>
        <v>0</v>
      </c>
      <c r="E521" s="281">
        <f>'ZZZ-PG1.DBF'!Q529</f>
        <v>0</v>
      </c>
      <c r="F521" s="281">
        <f>'ZZZ-PG1.DBF'!R529</f>
        <v>0</v>
      </c>
    </row>
    <row r="522" spans="1:6">
      <c r="A522" s="281" t="str">
        <f>'ZZZ-PG1.DBF'!F530</f>
        <v>1409(xLiv)-Service Agreements</v>
      </c>
      <c r="C522" s="281" t="str">
        <f>'ZZZ-PG1.DBF'!H530</f>
        <v>22</v>
      </c>
      <c r="D522" s="281">
        <f>'ZZZ-PG1.DBF'!P530</f>
        <v>300</v>
      </c>
      <c r="E522" s="281">
        <f>'ZZZ-PG1.DBF'!Q530</f>
        <v>0.49</v>
      </c>
      <c r="F522" s="281">
        <f>'ZZZ-PG1.DBF'!R530</f>
        <v>0</v>
      </c>
    </row>
    <row r="523" spans="1:6">
      <c r="A523" s="281" t="str">
        <f>'ZZZ-PG1.DBF'!F531</f>
        <v>1409(xLix)-Fees for Disciplinary Inquiries</v>
      </c>
      <c r="C523" s="281" t="str">
        <f>'ZZZ-PG1.DBF'!H531</f>
        <v>22</v>
      </c>
      <c r="D523" s="281">
        <f>'ZZZ-PG1.DBF'!P531</f>
        <v>35200</v>
      </c>
      <c r="E523" s="281">
        <f>'ZZZ-PG1.DBF'!Q531</f>
        <v>46.93</v>
      </c>
      <c r="F523" s="281" t="str">
        <f>'ZZZ-PG1.DBF'!R531</f>
        <v>**Y**</v>
      </c>
    </row>
    <row r="524" spans="1:6">
      <c r="A524" s="281" t="str">
        <f>'ZZZ-PG1.DBF'!F532</f>
        <v>Details of reference votes &amp; fm=RF - End</v>
      </c>
      <c r="C524" s="281">
        <f>'ZZZ-PG1.DBF'!H532</f>
        <v>0</v>
      </c>
      <c r="D524" s="281">
        <f>'ZZZ-PG1.DBF'!P532</f>
        <v>0</v>
      </c>
      <c r="E524" s="281">
        <f>'ZZZ-PG1.DBF'!Q532</f>
        <v>0</v>
      </c>
      <c r="F524" s="281">
        <f>'ZZZ-PG1.DBF'!R532</f>
        <v>0</v>
      </c>
    </row>
    <row r="525" spans="1:6">
      <c r="A525" s="281">
        <f>'ZZZ-PG1.DBF'!F533</f>
        <v>0</v>
      </c>
      <c r="C525" s="281">
        <f>'ZZZ-PG1.DBF'!H533</f>
        <v>0</v>
      </c>
      <c r="D525" s="281">
        <f>'ZZZ-PG1.DBF'!P533</f>
        <v>0</v>
      </c>
      <c r="E525" s="281">
        <f>'ZZZ-PG1.DBF'!Q533</f>
        <v>0</v>
      </c>
      <c r="F525" s="281">
        <f>'ZZZ-PG1.DBF'!R533</f>
        <v>0</v>
      </c>
    </row>
    <row r="526" spans="1:6">
      <c r="A526" s="281">
        <f>'ZZZ-PG1.DBF'!F534</f>
        <v>0</v>
      </c>
      <c r="C526" s="281">
        <f>'ZZZ-PG1.DBF'!H534</f>
        <v>0</v>
      </c>
      <c r="D526" s="281">
        <f>'ZZZ-PG1.DBF'!P534</f>
        <v>0</v>
      </c>
      <c r="E526" s="281">
        <f>'ZZZ-PG1.DBF'!Q534</f>
        <v>0</v>
      </c>
      <c r="F526" s="281">
        <f>'ZZZ-PG1.DBF'!R534</f>
        <v>0</v>
      </c>
    </row>
    <row r="527" spans="1:6">
      <c r="A527" s="281">
        <f>'ZZZ-PG1.DBF'!F535</f>
        <v>0</v>
      </c>
      <c r="C527" s="281">
        <f>'ZZZ-PG1.DBF'!H535</f>
        <v>0</v>
      </c>
      <c r="D527" s="281">
        <f>'ZZZ-PG1.DBF'!P535</f>
        <v>0</v>
      </c>
      <c r="E527" s="281">
        <f>'ZZZ-PG1.DBF'!Q535</f>
        <v>0</v>
      </c>
      <c r="F527" s="281">
        <f>'ZZZ-PG1.DBF'!R535</f>
        <v>0</v>
      </c>
    </row>
    <row r="528" spans="1:6">
      <c r="A528" s="281">
        <f>'ZZZ-PG1.DBF'!F536</f>
        <v>0</v>
      </c>
      <c r="C528" s="281">
        <f>'ZZZ-PG1.DBF'!H536</f>
        <v>0</v>
      </c>
      <c r="D528" s="281">
        <f>'ZZZ-PG1.DBF'!P536</f>
        <v>0</v>
      </c>
      <c r="E528" s="281">
        <f>'ZZZ-PG1.DBF'!Q536</f>
        <v>0</v>
      </c>
      <c r="F528" s="281">
        <f>'ZZZ-PG1.DBF'!R536</f>
        <v>0</v>
      </c>
    </row>
    <row r="529" spans="1:6">
      <c r="A529" s="281">
        <f>'ZZZ-PG1.DBF'!F537</f>
        <v>0</v>
      </c>
      <c r="C529" s="281">
        <f>'ZZZ-PG1.DBF'!H537</f>
        <v>0</v>
      </c>
      <c r="D529" s="281">
        <f>'ZZZ-PG1.DBF'!P537</f>
        <v>0</v>
      </c>
      <c r="E529" s="281">
        <f>'ZZZ-PG1.DBF'!Q537</f>
        <v>0</v>
      </c>
      <c r="F529" s="281">
        <f>'ZZZ-PG1.DBF'!R537</f>
        <v>0</v>
      </c>
    </row>
    <row r="530" spans="1:6">
      <c r="A530" s="281">
        <f>'ZZZ-PG1.DBF'!F538</f>
        <v>0</v>
      </c>
      <c r="C530" s="281">
        <f>'ZZZ-PG1.DBF'!H538</f>
        <v>0</v>
      </c>
      <c r="D530" s="281">
        <f>'ZZZ-PG1.DBF'!P538</f>
        <v>0</v>
      </c>
      <c r="E530" s="281">
        <f>'ZZZ-PG1.DBF'!Q538</f>
        <v>0</v>
      </c>
      <c r="F530" s="281">
        <f>'ZZZ-PG1.DBF'!R538</f>
        <v>0</v>
      </c>
    </row>
    <row r="531" spans="1:6">
      <c r="A531" s="281">
        <f>'ZZZ-PG1.DBF'!F539</f>
        <v>0</v>
      </c>
      <c r="C531" s="281">
        <f>'ZZZ-PG1.DBF'!H539</f>
        <v>0</v>
      </c>
      <c r="D531" s="281">
        <f>'ZZZ-PG1.DBF'!P539</f>
        <v>0</v>
      </c>
      <c r="E531" s="281">
        <f>'ZZZ-PG1.DBF'!Q539</f>
        <v>0</v>
      </c>
      <c r="F531" s="281">
        <f>'ZZZ-PG1.DBF'!R539</f>
        <v>0</v>
      </c>
    </row>
    <row r="532" spans="1:6">
      <c r="A532" s="281">
        <f>'ZZZ-PG1.DBF'!F540</f>
        <v>0</v>
      </c>
      <c r="C532" s="281">
        <f>'ZZZ-PG1.DBF'!H540</f>
        <v>0</v>
      </c>
      <c r="D532" s="281">
        <f>'ZZZ-PG1.DBF'!P540</f>
        <v>0</v>
      </c>
      <c r="E532" s="281">
        <f>'ZZZ-PG1.DBF'!Q540</f>
        <v>0</v>
      </c>
      <c r="F532" s="281">
        <f>'ZZZ-PG1.DBF'!R540</f>
        <v>0</v>
      </c>
    </row>
    <row r="533" spans="1:6">
      <c r="A533" s="281">
        <f>'ZZZ-PG1.DBF'!F541</f>
        <v>0</v>
      </c>
      <c r="C533" s="281">
        <f>'ZZZ-PG1.DBF'!H541</f>
        <v>0</v>
      </c>
      <c r="D533" s="281">
        <f>'ZZZ-PG1.DBF'!P541</f>
        <v>0</v>
      </c>
      <c r="E533" s="281">
        <f>'ZZZ-PG1.DBF'!Q541</f>
        <v>0</v>
      </c>
      <c r="F533" s="281">
        <f>'ZZZ-PG1.DBF'!R541</f>
        <v>0</v>
      </c>
    </row>
    <row r="534" spans="1:6">
      <c r="A534" s="281">
        <f>'ZZZ-PG1.DBF'!F542</f>
        <v>0</v>
      </c>
      <c r="C534" s="281">
        <f>'ZZZ-PG1.DBF'!H542</f>
        <v>0</v>
      </c>
      <c r="D534" s="281">
        <f>'ZZZ-PG1.DBF'!P542</f>
        <v>0</v>
      </c>
      <c r="E534" s="281">
        <f>'ZZZ-PG1.DBF'!Q542</f>
        <v>0</v>
      </c>
      <c r="F534" s="281">
        <f>'ZZZ-PG1.DBF'!R542</f>
        <v>0</v>
      </c>
    </row>
    <row r="535" spans="1:6">
      <c r="A535" s="281">
        <f>'ZZZ-PG1.DBF'!F543</f>
        <v>0</v>
      </c>
      <c r="C535" s="281">
        <f>'ZZZ-PG1.DBF'!H543</f>
        <v>0</v>
      </c>
      <c r="D535" s="281">
        <f>'ZZZ-PG1.DBF'!P543</f>
        <v>0</v>
      </c>
      <c r="E535" s="281">
        <f>'ZZZ-PG1.DBF'!Q543</f>
        <v>0</v>
      </c>
      <c r="F535" s="281">
        <f>'ZZZ-PG1.DBF'!R543</f>
        <v>0</v>
      </c>
    </row>
    <row r="536" spans="1:6">
      <c r="A536" s="281">
        <f>'ZZZ-PG1.DBF'!F544</f>
        <v>0</v>
      </c>
      <c r="C536" s="281">
        <f>'ZZZ-PG1.DBF'!H544</f>
        <v>0</v>
      </c>
      <c r="D536" s="281">
        <f>'ZZZ-PG1.DBF'!P544</f>
        <v>0</v>
      </c>
      <c r="E536" s="281">
        <f>'ZZZ-PG1.DBF'!Q544</f>
        <v>0</v>
      </c>
      <c r="F536" s="281">
        <f>'ZZZ-PG1.DBF'!R544</f>
        <v>0</v>
      </c>
    </row>
    <row r="537" spans="1:6">
      <c r="A537" s="281">
        <f>'ZZZ-PG1.DBF'!F545</f>
        <v>0</v>
      </c>
      <c r="C537" s="281">
        <f>'ZZZ-PG1.DBF'!H545</f>
        <v>0</v>
      </c>
      <c r="D537" s="281">
        <f>'ZZZ-PG1.DBF'!P545</f>
        <v>0</v>
      </c>
      <c r="E537" s="281">
        <f>'ZZZ-PG1.DBF'!Q545</f>
        <v>0</v>
      </c>
      <c r="F537" s="281">
        <f>'ZZZ-PG1.DBF'!R545</f>
        <v>0</v>
      </c>
    </row>
    <row r="538" spans="1:6">
      <c r="A538" s="281">
        <f>'ZZZ-PG1.DBF'!F546</f>
        <v>0</v>
      </c>
      <c r="C538" s="281">
        <f>'ZZZ-PG1.DBF'!H546</f>
        <v>0</v>
      </c>
      <c r="D538" s="281">
        <f>'ZZZ-PG1.DBF'!P546</f>
        <v>0</v>
      </c>
      <c r="E538" s="281">
        <f>'ZZZ-PG1.DBF'!Q546</f>
        <v>0</v>
      </c>
      <c r="F538" s="281">
        <f>'ZZZ-PG1.DBF'!R546</f>
        <v>0</v>
      </c>
    </row>
    <row r="539" spans="1:6">
      <c r="A539" s="281">
        <f>'ZZZ-PG1.DBF'!F547</f>
        <v>0</v>
      </c>
      <c r="C539" s="281">
        <f>'ZZZ-PG1.DBF'!H547</f>
        <v>0</v>
      </c>
      <c r="D539" s="281">
        <f>'ZZZ-PG1.DBF'!P547</f>
        <v>0</v>
      </c>
      <c r="E539" s="281">
        <f>'ZZZ-PG1.DBF'!Q547</f>
        <v>0</v>
      </c>
      <c r="F539" s="281">
        <f>'ZZZ-PG1.DBF'!R547</f>
        <v>0</v>
      </c>
    </row>
    <row r="540" spans="1:6">
      <c r="A540" s="281">
        <f>'ZZZ-PG1.DBF'!F548</f>
        <v>0</v>
      </c>
      <c r="C540" s="281">
        <f>'ZZZ-PG1.DBF'!H548</f>
        <v>0</v>
      </c>
      <c r="D540" s="281">
        <f>'ZZZ-PG1.DBF'!P548</f>
        <v>0</v>
      </c>
      <c r="E540" s="281">
        <f>'ZZZ-PG1.DBF'!Q548</f>
        <v>0</v>
      </c>
      <c r="F540" s="281">
        <f>'ZZZ-PG1.DBF'!R548</f>
        <v>0</v>
      </c>
    </row>
    <row r="541" spans="1:6">
      <c r="A541" s="281">
        <f>'ZZZ-PG1.DBF'!F549</f>
        <v>0</v>
      </c>
      <c r="C541" s="281">
        <f>'ZZZ-PG1.DBF'!H549</f>
        <v>0</v>
      </c>
      <c r="D541" s="281">
        <f>'ZZZ-PG1.DBF'!P549</f>
        <v>0</v>
      </c>
      <c r="E541" s="281">
        <f>'ZZZ-PG1.DBF'!Q549</f>
        <v>0</v>
      </c>
      <c r="F541" s="281">
        <f>'ZZZ-PG1.DBF'!R549</f>
        <v>0</v>
      </c>
    </row>
    <row r="542" spans="1:6">
      <c r="A542" s="281">
        <f>'ZZZ-PG1.DBF'!F550</f>
        <v>0</v>
      </c>
      <c r="C542" s="281">
        <f>'ZZZ-PG1.DBF'!H550</f>
        <v>0</v>
      </c>
      <c r="D542" s="281">
        <f>'ZZZ-PG1.DBF'!P550</f>
        <v>0</v>
      </c>
      <c r="E542" s="281">
        <f>'ZZZ-PG1.DBF'!Q550</f>
        <v>0</v>
      </c>
      <c r="F542" s="281">
        <f>'ZZZ-PG1.DBF'!R550</f>
        <v>0</v>
      </c>
    </row>
    <row r="543" spans="1:6">
      <c r="A543" s="281">
        <f>'ZZZ-PG1.DBF'!F551</f>
        <v>0</v>
      </c>
      <c r="C543" s="281">
        <f>'ZZZ-PG1.DBF'!H551</f>
        <v>0</v>
      </c>
      <c r="D543" s="281">
        <f>'ZZZ-PG1.DBF'!P551</f>
        <v>0</v>
      </c>
      <c r="E543" s="281">
        <f>'ZZZ-PG1.DBF'!Q551</f>
        <v>0</v>
      </c>
      <c r="F543" s="281">
        <f>'ZZZ-PG1.DBF'!R551</f>
        <v>0</v>
      </c>
    </row>
    <row r="544" spans="1:6">
      <c r="A544" s="281">
        <f>'ZZZ-PG1.DBF'!F552</f>
        <v>0</v>
      </c>
      <c r="C544" s="281">
        <f>'ZZZ-PG1.DBF'!H552</f>
        <v>0</v>
      </c>
      <c r="D544" s="281">
        <f>'ZZZ-PG1.DBF'!P552</f>
        <v>0</v>
      </c>
      <c r="E544" s="281">
        <f>'ZZZ-PG1.DBF'!Q552</f>
        <v>0</v>
      </c>
      <c r="F544" s="281">
        <f>'ZZZ-PG1.DBF'!R552</f>
        <v>0</v>
      </c>
    </row>
    <row r="545" spans="1:6">
      <c r="A545" s="281">
        <f>'ZZZ-PG1.DBF'!F553</f>
        <v>0</v>
      </c>
      <c r="C545" s="281">
        <f>'ZZZ-PG1.DBF'!H553</f>
        <v>0</v>
      </c>
      <c r="D545" s="281">
        <f>'ZZZ-PG1.DBF'!P553</f>
        <v>0</v>
      </c>
      <c r="E545" s="281">
        <f>'ZZZ-PG1.DBF'!Q553</f>
        <v>0</v>
      </c>
      <c r="F545" s="281">
        <f>'ZZZ-PG1.DBF'!R553</f>
        <v>0</v>
      </c>
    </row>
    <row r="546" spans="1:6">
      <c r="A546" s="281">
        <f>'ZZZ-PG1.DBF'!F554</f>
        <v>0</v>
      </c>
      <c r="C546" s="281">
        <f>'ZZZ-PG1.DBF'!H554</f>
        <v>0</v>
      </c>
      <c r="D546" s="281">
        <f>'ZZZ-PG1.DBF'!P554</f>
        <v>0</v>
      </c>
      <c r="E546" s="281">
        <f>'ZZZ-PG1.DBF'!Q554</f>
        <v>0</v>
      </c>
      <c r="F546" s="281">
        <f>'ZZZ-PG1.DBF'!R554</f>
        <v>0</v>
      </c>
    </row>
    <row r="547" spans="1:6">
      <c r="A547" s="281">
        <f>'ZZZ-PG1.DBF'!F555</f>
        <v>0</v>
      </c>
      <c r="C547" s="281">
        <f>'ZZZ-PG1.DBF'!H555</f>
        <v>0</v>
      </c>
      <c r="D547" s="281">
        <f>'ZZZ-PG1.DBF'!P555</f>
        <v>0</v>
      </c>
      <c r="E547" s="281">
        <f>'ZZZ-PG1.DBF'!Q555</f>
        <v>0</v>
      </c>
      <c r="F547" s="281">
        <f>'ZZZ-PG1.DBF'!R555</f>
        <v>0</v>
      </c>
    </row>
    <row r="548" spans="1:6">
      <c r="A548" s="281">
        <f>'ZZZ-PG1.DBF'!F556</f>
        <v>0</v>
      </c>
      <c r="C548" s="281">
        <f>'ZZZ-PG1.DBF'!H556</f>
        <v>0</v>
      </c>
      <c r="D548" s="281">
        <f>'ZZZ-PG1.DBF'!P556</f>
        <v>0</v>
      </c>
      <c r="E548" s="281">
        <f>'ZZZ-PG1.DBF'!Q556</f>
        <v>0</v>
      </c>
      <c r="F548" s="281">
        <f>'ZZZ-PG1.DBF'!R556</f>
        <v>0</v>
      </c>
    </row>
    <row r="549" spans="1:6">
      <c r="A549" s="281">
        <f>'ZZZ-PG1.DBF'!F557</f>
        <v>0</v>
      </c>
      <c r="C549" s="281">
        <f>'ZZZ-PG1.DBF'!H557</f>
        <v>0</v>
      </c>
      <c r="D549" s="281">
        <f>'ZZZ-PG1.DBF'!P557</f>
        <v>0</v>
      </c>
      <c r="E549" s="281">
        <f>'ZZZ-PG1.DBF'!Q557</f>
        <v>0</v>
      </c>
      <c r="F549" s="281">
        <f>'ZZZ-PG1.DBF'!R557</f>
        <v>0</v>
      </c>
    </row>
    <row r="550" spans="1:6">
      <c r="A550" s="281">
        <f>'ZZZ-PG1.DBF'!F558</f>
        <v>0</v>
      </c>
      <c r="C550" s="281">
        <f>'ZZZ-PG1.DBF'!H558</f>
        <v>0</v>
      </c>
      <c r="D550" s="281">
        <f>'ZZZ-PG1.DBF'!P558</f>
        <v>0</v>
      </c>
      <c r="E550" s="281">
        <f>'ZZZ-PG1.DBF'!Q558</f>
        <v>0</v>
      </c>
      <c r="F550" s="281">
        <f>'ZZZ-PG1.DBF'!R558</f>
        <v>0</v>
      </c>
    </row>
    <row r="551" spans="1:6">
      <c r="A551" s="281">
        <f>'ZZZ-PG1.DBF'!F559</f>
        <v>0</v>
      </c>
      <c r="C551" s="281">
        <f>'ZZZ-PG1.DBF'!H559</f>
        <v>0</v>
      </c>
      <c r="D551" s="281">
        <f>'ZZZ-PG1.DBF'!P559</f>
        <v>0</v>
      </c>
      <c r="E551" s="281">
        <f>'ZZZ-PG1.DBF'!Q559</f>
        <v>0</v>
      </c>
      <c r="F551" s="281">
        <f>'ZZZ-PG1.DBF'!R559</f>
        <v>0</v>
      </c>
    </row>
    <row r="552" spans="1:6">
      <c r="A552" s="281">
        <f>'ZZZ-PG1.DBF'!F560</f>
        <v>0</v>
      </c>
      <c r="C552" s="281">
        <f>'ZZZ-PG1.DBF'!H560</f>
        <v>0</v>
      </c>
      <c r="D552" s="281">
        <f>'ZZZ-PG1.DBF'!P560</f>
        <v>0</v>
      </c>
      <c r="E552" s="281">
        <f>'ZZZ-PG1.DBF'!Q560</f>
        <v>0</v>
      </c>
      <c r="F552" s="281">
        <f>'ZZZ-PG1.DBF'!R560</f>
        <v>0</v>
      </c>
    </row>
  </sheetData>
  <mergeCells count="107">
    <mergeCell ref="G108:M108"/>
    <mergeCell ref="G109:M109"/>
    <mergeCell ref="L115:M115"/>
    <mergeCell ref="L246:M246"/>
    <mergeCell ref="L378:M378"/>
    <mergeCell ref="G100:M100"/>
    <mergeCell ref="G101:M101"/>
    <mergeCell ref="G102:M102"/>
    <mergeCell ref="G103:M103"/>
    <mergeCell ref="G104:M104"/>
    <mergeCell ref="G105:M105"/>
    <mergeCell ref="G106:M106"/>
    <mergeCell ref="G107:M107"/>
    <mergeCell ref="G95:M95"/>
    <mergeCell ref="G96:M96"/>
    <mergeCell ref="G91:M91"/>
    <mergeCell ref="G92:M92"/>
    <mergeCell ref="G93:M93"/>
    <mergeCell ref="G94:M94"/>
    <mergeCell ref="G97:M97"/>
    <mergeCell ref="G98:M98"/>
    <mergeCell ref="G99:M99"/>
    <mergeCell ref="G85:M85"/>
    <mergeCell ref="G86:M86"/>
    <mergeCell ref="G87:M87"/>
    <mergeCell ref="G88:M88"/>
    <mergeCell ref="G89:M89"/>
    <mergeCell ref="G90:M90"/>
    <mergeCell ref="G80:M80"/>
    <mergeCell ref="G81:M81"/>
    <mergeCell ref="G82:M82"/>
    <mergeCell ref="G83:M83"/>
    <mergeCell ref="G84:M84"/>
    <mergeCell ref="G74:M74"/>
    <mergeCell ref="G75:M75"/>
    <mergeCell ref="G76:M76"/>
    <mergeCell ref="G77:M77"/>
    <mergeCell ref="G78:M78"/>
    <mergeCell ref="G79:M79"/>
    <mergeCell ref="G70:M70"/>
    <mergeCell ref="G71:M71"/>
    <mergeCell ref="G72:M72"/>
    <mergeCell ref="G73:M73"/>
    <mergeCell ref="G66:M66"/>
    <mergeCell ref="G67:M67"/>
    <mergeCell ref="G68:M68"/>
    <mergeCell ref="G69:M69"/>
    <mergeCell ref="G61:M61"/>
    <mergeCell ref="G62:M62"/>
    <mergeCell ref="G63:M63"/>
    <mergeCell ref="G64:M64"/>
    <mergeCell ref="G65:M65"/>
    <mergeCell ref="G55:M55"/>
    <mergeCell ref="G56:M56"/>
    <mergeCell ref="G57:M57"/>
    <mergeCell ref="G58:M58"/>
    <mergeCell ref="G59:M59"/>
    <mergeCell ref="G60:M60"/>
    <mergeCell ref="G43:M43"/>
    <mergeCell ref="G51:M51"/>
    <mergeCell ref="G52:M52"/>
    <mergeCell ref="G53:M53"/>
    <mergeCell ref="G54:M54"/>
    <mergeCell ref="G44:M44"/>
    <mergeCell ref="G45:M45"/>
    <mergeCell ref="G46:M46"/>
    <mergeCell ref="G47:M47"/>
    <mergeCell ref="G48:M48"/>
    <mergeCell ref="G49:M49"/>
    <mergeCell ref="G50:M50"/>
    <mergeCell ref="G38:M38"/>
    <mergeCell ref="G39:M39"/>
    <mergeCell ref="G40:M40"/>
    <mergeCell ref="G41:M41"/>
    <mergeCell ref="G42:M42"/>
    <mergeCell ref="G33:M33"/>
    <mergeCell ref="G34:M34"/>
    <mergeCell ref="G35:M35"/>
    <mergeCell ref="G36:M36"/>
    <mergeCell ref="G37:M37"/>
    <mergeCell ref="G28:M28"/>
    <mergeCell ref="G29:M29"/>
    <mergeCell ref="G30:M30"/>
    <mergeCell ref="G31:M31"/>
    <mergeCell ref="G32:M32"/>
    <mergeCell ref="G22:M22"/>
    <mergeCell ref="G23:M23"/>
    <mergeCell ref="G27:M27"/>
    <mergeCell ref="G24:M26"/>
    <mergeCell ref="G20:M20"/>
    <mergeCell ref="G21:M21"/>
    <mergeCell ref="G11:M11"/>
    <mergeCell ref="G12:M12"/>
    <mergeCell ref="G13:M13"/>
    <mergeCell ref="G14:M14"/>
    <mergeCell ref="G15:M15"/>
    <mergeCell ref="G16:M16"/>
    <mergeCell ref="L1:M1"/>
    <mergeCell ref="A2:M2"/>
    <mergeCell ref="A3:M3"/>
    <mergeCell ref="G7:M7"/>
    <mergeCell ref="G17:M17"/>
    <mergeCell ref="G18:M18"/>
    <mergeCell ref="G19:M19"/>
    <mergeCell ref="G9:M9"/>
    <mergeCell ref="G10:M10"/>
    <mergeCell ref="G8:M8"/>
  </mergeCells>
  <printOptions horizontalCentered="1"/>
  <pageMargins left="0.25" right="0.25" top="0.75" bottom="0.75" header="0.31496062992126" footer="0.31496062992126"/>
  <pageSetup paperSize="9" scale="65" orientation="landscape" r:id="rId1"/>
  <headerFooter differentOddEven="1" differentFirst="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0000"/>
  </sheetPr>
  <dimension ref="A1:L557"/>
  <sheetViews>
    <sheetView topLeftCell="G1" zoomScale="90" zoomScaleNormal="90" workbookViewId="0">
      <selection activeCell="K10" sqref="K10:K51"/>
    </sheetView>
  </sheetViews>
  <sheetFormatPr defaultRowHeight="15"/>
  <cols>
    <col min="1" max="1" width="54.140625" style="285" customWidth="1"/>
    <col min="2" max="2" width="7.42578125" style="285" customWidth="1"/>
    <col min="3" max="3" width="11.7109375" style="285" customWidth="1"/>
    <col min="4" max="4" width="8.42578125" style="285" customWidth="1"/>
    <col min="5" max="5" width="15.140625" style="285" customWidth="1"/>
    <col min="6" max="6" width="15.42578125" style="285" customWidth="1"/>
    <col min="7" max="7" width="11.85546875" style="285" customWidth="1"/>
    <col min="8" max="8" width="12" style="285" customWidth="1"/>
    <col min="9" max="9" width="72.85546875" style="285" customWidth="1"/>
    <col min="10" max="10" width="6.28515625" style="281" customWidth="1"/>
    <col min="11" max="11" width="90.140625" style="281" customWidth="1"/>
    <col min="12" max="16384" width="9.140625" style="281"/>
  </cols>
  <sheetData>
    <row r="1" spans="1:12" ht="15.75">
      <c r="I1" s="504" t="s">
        <v>613</v>
      </c>
      <c r="J1" s="336"/>
    </row>
    <row r="2" spans="1:12" ht="19.5" customHeight="1">
      <c r="A2" s="1257" t="s">
        <v>438</v>
      </c>
      <c r="B2" s="1257"/>
      <c r="C2" s="1257"/>
      <c r="D2" s="1257"/>
      <c r="E2" s="1257"/>
      <c r="F2" s="1257"/>
      <c r="G2" s="1257"/>
      <c r="H2" s="1257"/>
      <c r="I2" s="1257"/>
    </row>
    <row r="3" spans="1:12" ht="18.75">
      <c r="A3" s="520" t="str">
        <f>"වියදම් ශීර්ෂ අංකය :  "&amp;'ZZZ-PG1.DBF'!A18</f>
        <v>වියදම් ශීර්ෂ අංකය :  603</v>
      </c>
      <c r="B3" s="286"/>
      <c r="C3" s="276"/>
      <c r="D3" s="281"/>
      <c r="E3" s="521" t="str">
        <f>'E3(ii)(1)'!F4</f>
        <v>පළාත් අමාත්‍යාංශයේ/දෙපාර්තමේන්තුවේ නම :  පළාත් සමුපකාර සේවක කොමිෂන් සභාව , උතුරු මැද පළාත</v>
      </c>
      <c r="F3" s="503"/>
      <c r="G3" s="503"/>
      <c r="H3" s="595"/>
      <c r="J3" s="283"/>
    </row>
    <row r="4" spans="1:12" ht="18.75">
      <c r="A4" s="520" t="str">
        <f>"වැඩසටහන් අංකය හා නාමය : "&amp;'ZZZ-PG1.DBF'!B18</f>
        <v>වැඩසටහන් අංකය හා නාමය : 03</v>
      </c>
      <c r="B4" s="520"/>
      <c r="C4" s="276"/>
      <c r="D4" s="520"/>
      <c r="E4" s="283"/>
      <c r="F4" s="503"/>
      <c r="G4" s="503"/>
      <c r="H4" s="595"/>
      <c r="J4" s="283"/>
    </row>
    <row r="5" spans="1:12" ht="18.75">
      <c r="A5" s="520" t="str">
        <f>"ව්‍යාපෘති අංකය හා නාමය : "&amp;'ZZZ-PG1.DBF'!C18</f>
        <v>ව්‍යාපෘති අංකය හා නාමය : 02</v>
      </c>
      <c r="B5" s="520"/>
      <c r="C5" s="276"/>
      <c r="D5" s="520"/>
      <c r="E5" s="283"/>
      <c r="F5" s="503"/>
      <c r="G5" s="503"/>
      <c r="H5" s="595"/>
      <c r="J5" s="283"/>
    </row>
    <row r="6" spans="1:12" s="309" customFormat="1" ht="47.25" customHeight="1">
      <c r="A6" s="1258" t="s">
        <v>190</v>
      </c>
      <c r="B6" s="1258" t="s">
        <v>125</v>
      </c>
      <c r="C6" s="1260" t="s">
        <v>470</v>
      </c>
      <c r="D6" s="1258" t="s">
        <v>191</v>
      </c>
      <c r="E6" s="834" t="s">
        <v>380</v>
      </c>
      <c r="F6" s="834" t="s">
        <v>381</v>
      </c>
      <c r="G6" s="834" t="s">
        <v>324</v>
      </c>
      <c r="H6" s="1258" t="s">
        <v>382</v>
      </c>
      <c r="I6" s="1258" t="s">
        <v>227</v>
      </c>
      <c r="J6" s="835"/>
      <c r="L6" s="835"/>
    </row>
    <row r="7" spans="1:12" s="309" customFormat="1" ht="28.5" customHeight="1">
      <c r="A7" s="1259"/>
      <c r="B7" s="1259"/>
      <c r="C7" s="1260"/>
      <c r="D7" s="1259"/>
      <c r="E7" s="836" t="s">
        <v>9</v>
      </c>
      <c r="F7" s="836" t="s">
        <v>9</v>
      </c>
      <c r="G7" s="836"/>
      <c r="H7" s="1259"/>
      <c r="I7" s="1259"/>
      <c r="J7" s="835"/>
    </row>
    <row r="8" spans="1:12" s="813" customFormat="1" ht="15.95" customHeight="1">
      <c r="A8" s="548" t="s">
        <v>137</v>
      </c>
      <c r="B8" s="548"/>
      <c r="C8" s="548"/>
      <c r="D8" s="840"/>
      <c r="E8" s="840"/>
      <c r="F8" s="840"/>
      <c r="G8" s="840"/>
      <c r="H8" s="840"/>
      <c r="I8" s="840"/>
    </row>
    <row r="9" spans="1:12" s="813" customFormat="1" ht="35.25" customHeight="1">
      <c r="A9" s="547" t="s">
        <v>805</v>
      </c>
      <c r="B9" s="545" t="s">
        <v>711</v>
      </c>
      <c r="C9" s="547"/>
      <c r="D9" s="840"/>
      <c r="E9" s="840"/>
      <c r="F9" s="840"/>
      <c r="G9" s="840"/>
      <c r="H9" s="840"/>
      <c r="I9" s="840"/>
    </row>
    <row r="10" spans="1:12" ht="15.95" customHeight="1">
      <c r="A10" s="534" t="s">
        <v>17</v>
      </c>
      <c r="B10" s="540"/>
      <c r="C10" s="534"/>
      <c r="D10" s="599"/>
      <c r="E10" s="599"/>
      <c r="F10" s="599"/>
      <c r="G10" s="599"/>
      <c r="H10" s="599"/>
      <c r="I10" s="599"/>
    </row>
    <row r="11" spans="1:12" ht="15.95" customHeight="1">
      <c r="A11" s="249" t="s">
        <v>245</v>
      </c>
      <c r="B11" s="539"/>
      <c r="C11" s="512" t="str">
        <f>'ZZZ-PG1.DBF'!H18</f>
        <v>22</v>
      </c>
      <c r="D11" s="600"/>
      <c r="E11" s="512">
        <f>'ZZZ-PG1.DBF'!I18</f>
        <v>3300000</v>
      </c>
      <c r="F11" s="512">
        <f>'ZZZ-PG1.DBF'!L18</f>
        <v>3379200</v>
      </c>
      <c r="G11" s="600">
        <f>F11-E11</f>
        <v>79200</v>
      </c>
      <c r="H11" s="600">
        <f>'ZZZ-PG1.DBF'!S18</f>
        <v>2.4</v>
      </c>
      <c r="I11" s="599"/>
      <c r="K11" s="530"/>
    </row>
    <row r="12" spans="1:12" s="802" customFormat="1" ht="15" customHeight="1">
      <c r="A12" s="796" t="s">
        <v>246</v>
      </c>
      <c r="B12" s="797"/>
      <c r="C12" s="798" t="str">
        <f>'ZZZ-PG1.DBF'!H19</f>
        <v>22</v>
      </c>
      <c r="D12" s="848"/>
      <c r="E12" s="798">
        <f>'ZZZ-PG1.DBF'!I19</f>
        <v>930000</v>
      </c>
      <c r="F12" s="798">
        <f>'ZZZ-PG1.DBF'!L19</f>
        <v>831200</v>
      </c>
      <c r="G12" s="848">
        <f t="shared" ref="G12:G72" si="0">F12-E12</f>
        <v>-98800</v>
      </c>
      <c r="H12" s="848">
        <f>'ZZZ-PG1.DBF'!S19</f>
        <v>-10.62</v>
      </c>
      <c r="I12" s="796" t="s">
        <v>1586</v>
      </c>
      <c r="K12" s="533"/>
    </row>
    <row r="13" spans="1:12" ht="15.95" customHeight="1">
      <c r="A13" s="249" t="s">
        <v>247</v>
      </c>
      <c r="B13" s="539"/>
      <c r="C13" s="512" t="str">
        <f>'ZZZ-PG1.DBF'!H20</f>
        <v>22</v>
      </c>
      <c r="D13" s="600"/>
      <c r="E13" s="512">
        <f>'ZZZ-PG1.DBF'!I20</f>
        <v>1800000</v>
      </c>
      <c r="F13" s="512">
        <f>'ZZZ-PG1.DBF'!L20</f>
        <v>1931000</v>
      </c>
      <c r="G13" s="600">
        <f t="shared" si="0"/>
        <v>131000</v>
      </c>
      <c r="H13" s="600">
        <f>'ZZZ-PG1.DBF'!S20</f>
        <v>7.28</v>
      </c>
      <c r="I13" s="599"/>
      <c r="K13" s="533"/>
    </row>
    <row r="14" spans="1:12" ht="15.95" customHeight="1">
      <c r="A14" s="542" t="s">
        <v>467</v>
      </c>
      <c r="B14" s="543"/>
      <c r="C14" s="512" t="s">
        <v>0</v>
      </c>
      <c r="D14" s="601"/>
      <c r="E14" s="513">
        <f>'ZZZ-PG1.DBF'!I21</f>
        <v>6030000</v>
      </c>
      <c r="F14" s="513">
        <f>'ZZZ-PG1.DBF'!L21</f>
        <v>6141400</v>
      </c>
      <c r="G14" s="600">
        <f t="shared" si="0"/>
        <v>111400</v>
      </c>
      <c r="H14" s="600">
        <f>'ZZZ-PG1.DBF'!S21</f>
        <v>1.85</v>
      </c>
      <c r="I14" s="599"/>
      <c r="K14" s="537"/>
    </row>
    <row r="15" spans="1:12" s="813" customFormat="1" ht="24" customHeight="1">
      <c r="A15" s="547" t="s">
        <v>806</v>
      </c>
      <c r="B15" s="545" t="s">
        <v>712</v>
      </c>
      <c r="C15" s="811" t="s">
        <v>0</v>
      </c>
      <c r="D15" s="838"/>
      <c r="E15" s="811" t="s">
        <v>0</v>
      </c>
      <c r="F15" s="811" t="s">
        <v>0</v>
      </c>
      <c r="G15" s="839" t="s">
        <v>0</v>
      </c>
      <c r="H15" s="839" t="s">
        <v>0</v>
      </c>
      <c r="I15" s="840"/>
    </row>
    <row r="16" spans="1:12" ht="15.95" customHeight="1">
      <c r="A16" s="534" t="s">
        <v>192</v>
      </c>
      <c r="B16" s="540"/>
      <c r="C16" s="512" t="s">
        <v>0</v>
      </c>
      <c r="D16" s="600"/>
      <c r="E16" s="512" t="s">
        <v>0</v>
      </c>
      <c r="F16" s="512" t="s">
        <v>0</v>
      </c>
      <c r="G16" s="602" t="s">
        <v>0</v>
      </c>
      <c r="H16" s="602" t="s">
        <v>0</v>
      </c>
      <c r="I16" s="599"/>
    </row>
    <row r="17" spans="1:11" ht="15.95" customHeight="1">
      <c r="A17" s="544" t="s">
        <v>248</v>
      </c>
      <c r="B17" s="545"/>
      <c r="C17" s="512" t="str">
        <f>'ZZZ-PG1.DBF'!H24</f>
        <v>22</v>
      </c>
      <c r="D17" s="600"/>
      <c r="E17" s="512">
        <f>'ZZZ-PG1.DBF'!I24</f>
        <v>220000</v>
      </c>
      <c r="F17" s="512">
        <f>'ZZZ-PG1.DBF'!L24</f>
        <v>206800</v>
      </c>
      <c r="G17" s="600">
        <f t="shared" si="0"/>
        <v>-13200</v>
      </c>
      <c r="H17" s="600">
        <f>'ZZZ-PG1.DBF'!S24</f>
        <v>-6</v>
      </c>
      <c r="I17" s="599"/>
      <c r="K17" s="530"/>
    </row>
    <row r="18" spans="1:11" ht="15.95" customHeight="1">
      <c r="A18" s="544" t="s">
        <v>249</v>
      </c>
      <c r="B18" s="546"/>
      <c r="C18" s="512">
        <f>'ZZZ-PG1.DBF'!H25</f>
        <v>0</v>
      </c>
      <c r="D18" s="600"/>
      <c r="E18" s="512">
        <f>'ZZZ-PG1.DBF'!I25</f>
        <v>0</v>
      </c>
      <c r="F18" s="512">
        <f>'ZZZ-PG1.DBF'!L25</f>
        <v>0</v>
      </c>
      <c r="G18" s="600">
        <f t="shared" si="0"/>
        <v>0</v>
      </c>
      <c r="H18" s="600">
        <f>'ZZZ-PG1.DBF'!S25</f>
        <v>0</v>
      </c>
      <c r="I18" s="599"/>
      <c r="K18" s="541"/>
    </row>
    <row r="19" spans="1:11" ht="15.95" customHeight="1">
      <c r="A19" s="547" t="s">
        <v>303</v>
      </c>
      <c r="B19" s="546"/>
      <c r="C19" s="512" t="s">
        <v>0</v>
      </c>
      <c r="D19" s="601"/>
      <c r="E19" s="513">
        <f>'ZZZ-PG1.DBF'!I26</f>
        <v>220000</v>
      </c>
      <c r="F19" s="513">
        <f>'ZZZ-PG1.DBF'!L26</f>
        <v>206800</v>
      </c>
      <c r="G19" s="601">
        <f t="shared" si="0"/>
        <v>-13200</v>
      </c>
      <c r="H19" s="601">
        <f>'ZZZ-PG1.DBF'!S26</f>
        <v>-6</v>
      </c>
      <c r="I19" s="599"/>
    </row>
    <row r="20" spans="1:11" ht="15.95" customHeight="1">
      <c r="A20" s="547"/>
      <c r="B20" s="546"/>
      <c r="C20" s="512" t="s">
        <v>0</v>
      </c>
      <c r="D20" s="600"/>
      <c r="E20" s="512" t="s">
        <v>0</v>
      </c>
      <c r="F20" s="512" t="s">
        <v>0</v>
      </c>
      <c r="G20" s="602" t="s">
        <v>0</v>
      </c>
      <c r="H20" s="602" t="s">
        <v>0</v>
      </c>
      <c r="I20" s="599"/>
      <c r="K20" s="530"/>
    </row>
    <row r="21" spans="1:11" ht="15.95" customHeight="1">
      <c r="A21" s="548" t="s">
        <v>193</v>
      </c>
      <c r="B21" s="549"/>
      <c r="C21" s="512" t="s">
        <v>0</v>
      </c>
      <c r="D21" s="600"/>
      <c r="E21" s="512" t="s">
        <v>0</v>
      </c>
      <c r="F21" s="512" t="s">
        <v>0</v>
      </c>
      <c r="G21" s="602" t="s">
        <v>0</v>
      </c>
      <c r="H21" s="602" t="s">
        <v>0</v>
      </c>
      <c r="I21" s="599"/>
    </row>
    <row r="22" spans="1:11" ht="15.95" customHeight="1">
      <c r="A22" s="544" t="s">
        <v>250</v>
      </c>
      <c r="B22" s="545"/>
      <c r="C22" s="512" t="str">
        <f>'ZZZ-PG1.DBF'!H29</f>
        <v>22</v>
      </c>
      <c r="D22" s="600"/>
      <c r="E22" s="512">
        <f>'ZZZ-PG1.DBF'!I29</f>
        <v>380000</v>
      </c>
      <c r="F22" s="512">
        <f>'ZZZ-PG1.DBF'!L29</f>
        <v>357200</v>
      </c>
      <c r="G22" s="600">
        <f t="shared" si="0"/>
        <v>-22800</v>
      </c>
      <c r="H22" s="600">
        <f>'ZZZ-PG1.DBF'!S29</f>
        <v>-6</v>
      </c>
      <c r="I22" s="599"/>
      <c r="K22" s="530"/>
    </row>
    <row r="23" spans="1:11" ht="15.95" customHeight="1">
      <c r="A23" s="550" t="s">
        <v>251</v>
      </c>
      <c r="B23" s="545"/>
      <c r="C23" s="512" t="str">
        <f>'ZZZ-PG1.DBF'!H30</f>
        <v>22</v>
      </c>
      <c r="D23" s="600"/>
      <c r="E23" s="512">
        <f>'ZZZ-PG1.DBF'!I30</f>
        <v>600000</v>
      </c>
      <c r="F23" s="512">
        <f>'ZZZ-PG1.DBF'!L30</f>
        <v>564000</v>
      </c>
      <c r="G23" s="600">
        <f t="shared" si="0"/>
        <v>-36000</v>
      </c>
      <c r="H23" s="600">
        <f>'ZZZ-PG1.DBF'!S30</f>
        <v>-6</v>
      </c>
      <c r="I23" s="599"/>
      <c r="K23" s="551"/>
    </row>
    <row r="24" spans="1:11" ht="15.95" customHeight="1">
      <c r="A24" s="550" t="s">
        <v>252</v>
      </c>
      <c r="B24" s="545"/>
      <c r="C24" s="512" t="str">
        <f>'ZZZ-PG1.DBF'!H31</f>
        <v>22</v>
      </c>
      <c r="D24" s="600"/>
      <c r="E24" s="512">
        <f>'ZZZ-PG1.DBF'!I31</f>
        <v>150000</v>
      </c>
      <c r="F24" s="512">
        <f>'ZZZ-PG1.DBF'!L31</f>
        <v>133000</v>
      </c>
      <c r="G24" s="600">
        <f t="shared" si="0"/>
        <v>-17000</v>
      </c>
      <c r="H24" s="600">
        <f>'ZZZ-PG1.DBF'!S31</f>
        <v>-11.33</v>
      </c>
      <c r="I24" s="599" t="s">
        <v>1574</v>
      </c>
    </row>
    <row r="25" spans="1:11" ht="15.95" customHeight="1">
      <c r="A25" s="249" t="s">
        <v>1569</v>
      </c>
      <c r="B25" s="539"/>
      <c r="C25" s="512"/>
      <c r="D25" s="600"/>
      <c r="E25" s="512">
        <v>14000</v>
      </c>
      <c r="F25" s="512">
        <v>13160</v>
      </c>
      <c r="G25" s="600">
        <f>(F25-E25)</f>
        <v>-840</v>
      </c>
      <c r="H25" s="600">
        <f>(G25/E25)*100</f>
        <v>-6</v>
      </c>
      <c r="I25" s="599"/>
    </row>
    <row r="26" spans="1:11" ht="15.95" customHeight="1">
      <c r="A26" s="249" t="s">
        <v>1570</v>
      </c>
      <c r="B26" s="539"/>
      <c r="C26" s="512"/>
      <c r="D26" s="600"/>
      <c r="E26" s="512">
        <v>29000</v>
      </c>
      <c r="F26" s="512">
        <v>27260</v>
      </c>
      <c r="G26" s="600">
        <f t="shared" ref="G26:G27" si="1">(F26-E26)</f>
        <v>-1740</v>
      </c>
      <c r="H26" s="600">
        <f t="shared" ref="H26:H27" si="2">(G26/E26)*100</f>
        <v>-6</v>
      </c>
      <c r="I26" s="599"/>
    </row>
    <row r="27" spans="1:11" ht="15.95" customHeight="1">
      <c r="A27" s="249" t="s">
        <v>1571</v>
      </c>
      <c r="B27" s="539"/>
      <c r="C27" s="512"/>
      <c r="D27" s="600"/>
      <c r="E27" s="512">
        <v>7000</v>
      </c>
      <c r="F27" s="512">
        <v>6580</v>
      </c>
      <c r="G27" s="600">
        <f t="shared" si="1"/>
        <v>-420</v>
      </c>
      <c r="H27" s="600">
        <f t="shared" si="2"/>
        <v>-6</v>
      </c>
      <c r="I27" s="599"/>
    </row>
    <row r="28" spans="1:11" ht="15.95" customHeight="1">
      <c r="A28" s="538" t="s">
        <v>304</v>
      </c>
      <c r="B28" s="539"/>
      <c r="C28" s="512" t="s">
        <v>0</v>
      </c>
      <c r="D28" s="601"/>
      <c r="E28" s="513">
        <f>'ZZZ-PG1.DBF'!I35</f>
        <v>1180000</v>
      </c>
      <c r="F28" s="513">
        <f>'ZZZ-PG1.DBF'!L35</f>
        <v>1101200</v>
      </c>
      <c r="G28" s="601">
        <f t="shared" si="0"/>
        <v>-78800</v>
      </c>
      <c r="H28" s="601">
        <f>'ZZZ-PG1.DBF'!S35</f>
        <v>-6.68</v>
      </c>
      <c r="I28" s="599"/>
    </row>
    <row r="29" spans="1:11" ht="15.95" customHeight="1">
      <c r="A29" s="538"/>
      <c r="B29" s="539"/>
      <c r="C29" s="512"/>
      <c r="D29" s="601"/>
      <c r="E29" s="513"/>
      <c r="F29" s="513"/>
      <c r="G29" s="600"/>
      <c r="H29" s="600"/>
      <c r="I29" s="599"/>
    </row>
    <row r="30" spans="1:11" ht="15.95" customHeight="1">
      <c r="A30" s="534" t="s">
        <v>194</v>
      </c>
      <c r="B30" s="540"/>
      <c r="C30" s="512" t="s">
        <v>0</v>
      </c>
      <c r="D30" s="600"/>
      <c r="E30" s="512" t="s">
        <v>0</v>
      </c>
      <c r="F30" s="512" t="s">
        <v>0</v>
      </c>
      <c r="G30" s="602" t="s">
        <v>0</v>
      </c>
      <c r="H30" s="602" t="s">
        <v>0</v>
      </c>
      <c r="I30" s="599"/>
    </row>
    <row r="31" spans="1:11" ht="15.95" customHeight="1">
      <c r="A31" s="249" t="s">
        <v>255</v>
      </c>
      <c r="B31" s="539"/>
      <c r="C31" s="512" t="str">
        <f>'ZZZ-PG1.DBF'!H38</f>
        <v>22</v>
      </c>
      <c r="D31" s="600"/>
      <c r="E31" s="512">
        <f>'ZZZ-PG1.DBF'!I38</f>
        <v>250000</v>
      </c>
      <c r="F31" s="512">
        <f>'ZZZ-PG1.DBF'!L38</f>
        <v>235000</v>
      </c>
      <c r="G31" s="600">
        <f t="shared" si="0"/>
        <v>-15000</v>
      </c>
      <c r="H31" s="600">
        <f>'ZZZ-PG1.DBF'!S38</f>
        <v>-6</v>
      </c>
      <c r="I31" s="599"/>
    </row>
    <row r="32" spans="1:11" ht="15.95" customHeight="1">
      <c r="A32" s="249" t="s">
        <v>256</v>
      </c>
      <c r="B32" s="539"/>
      <c r="C32" s="512" t="str">
        <f>'ZZZ-PG1.DBF'!H39</f>
        <v>22</v>
      </c>
      <c r="D32" s="600"/>
      <c r="E32" s="512">
        <f>'ZZZ-PG1.DBF'!I39</f>
        <v>50000</v>
      </c>
      <c r="F32" s="512">
        <f>'ZZZ-PG1.DBF'!L39</f>
        <v>47000</v>
      </c>
      <c r="G32" s="600">
        <f t="shared" si="0"/>
        <v>-3000</v>
      </c>
      <c r="H32" s="600">
        <f>'ZZZ-PG1.DBF'!S39</f>
        <v>-6</v>
      </c>
      <c r="I32" s="599"/>
    </row>
    <row r="33" spans="1:9" ht="15.95" customHeight="1">
      <c r="A33" s="249" t="s">
        <v>257</v>
      </c>
      <c r="B33" s="539"/>
      <c r="C33" s="512" t="str">
        <f>'ZZZ-PG1.DBF'!H40</f>
        <v>22</v>
      </c>
      <c r="D33" s="600"/>
      <c r="E33" s="512">
        <f>'ZZZ-PG1.DBF'!I40</f>
        <v>50000</v>
      </c>
      <c r="F33" s="512">
        <f>'ZZZ-PG1.DBF'!L40</f>
        <v>47000</v>
      </c>
      <c r="G33" s="600">
        <f t="shared" si="0"/>
        <v>-3000</v>
      </c>
      <c r="H33" s="600">
        <f>'ZZZ-PG1.DBF'!S40</f>
        <v>-6</v>
      </c>
      <c r="I33" s="599"/>
    </row>
    <row r="34" spans="1:9" ht="15.95" customHeight="1">
      <c r="A34" s="249" t="s">
        <v>458</v>
      </c>
      <c r="B34" s="539"/>
      <c r="C34" s="512" t="str">
        <f>'ZZZ-PG1.DBF'!H41</f>
        <v>22</v>
      </c>
      <c r="D34" s="601"/>
      <c r="E34" s="512">
        <f>'ZZZ-PG1.DBF'!I41</f>
        <v>50000</v>
      </c>
      <c r="F34" s="512">
        <f>'ZZZ-PG1.DBF'!L41</f>
        <v>47000</v>
      </c>
      <c r="G34" s="600">
        <f t="shared" si="0"/>
        <v>-3000</v>
      </c>
      <c r="H34" s="600">
        <f>'ZZZ-PG1.DBF'!S41</f>
        <v>-6</v>
      </c>
      <c r="I34" s="599"/>
    </row>
    <row r="35" spans="1:9" ht="15.95" customHeight="1">
      <c r="A35" s="552" t="s">
        <v>608</v>
      </c>
      <c r="B35" s="553"/>
      <c r="C35" s="512"/>
      <c r="D35" s="600"/>
      <c r="E35" s="512">
        <f>'ZZZ-PG1.DBF'!I42</f>
        <v>0</v>
      </c>
      <c r="F35" s="512">
        <f>'ZZZ-PG1.DBF'!L42</f>
        <v>0</v>
      </c>
      <c r="G35" s="600">
        <f t="shared" si="0"/>
        <v>0</v>
      </c>
      <c r="H35" s="600">
        <f>'ZZZ-PG1.DBF'!S42</f>
        <v>0</v>
      </c>
      <c r="I35" s="599"/>
    </row>
    <row r="36" spans="1:9" ht="15.95" customHeight="1">
      <c r="A36" s="249" t="s">
        <v>459</v>
      </c>
      <c r="B36" s="539"/>
      <c r="C36" s="512"/>
      <c r="D36" s="600"/>
      <c r="E36" s="512">
        <f>'ZZZ-PG1.DBF'!I43</f>
        <v>0</v>
      </c>
      <c r="F36" s="512">
        <f>'ZZZ-PG1.DBF'!L43</f>
        <v>0</v>
      </c>
      <c r="G36" s="600">
        <f t="shared" si="0"/>
        <v>0</v>
      </c>
      <c r="H36" s="600">
        <f>'ZZZ-PG1.DBF'!S43</f>
        <v>0</v>
      </c>
      <c r="I36" s="599"/>
    </row>
    <row r="37" spans="1:9" ht="23.25" customHeight="1">
      <c r="A37" s="538" t="s">
        <v>305</v>
      </c>
      <c r="B37" s="539"/>
      <c r="C37" s="512" t="s">
        <v>0</v>
      </c>
      <c r="D37" s="601"/>
      <c r="E37" s="513">
        <f>'ZZZ-PG1.DBF'!I44</f>
        <v>400000</v>
      </c>
      <c r="F37" s="513">
        <f>'ZZZ-PG1.DBF'!L44</f>
        <v>376000</v>
      </c>
      <c r="G37" s="601">
        <f t="shared" si="0"/>
        <v>-24000</v>
      </c>
      <c r="H37" s="601">
        <f>'ZZZ-PG1.DBF'!S44</f>
        <v>-6</v>
      </c>
      <c r="I37" s="599"/>
    </row>
    <row r="38" spans="1:9" ht="15.95" customHeight="1">
      <c r="A38" s="534" t="s">
        <v>195</v>
      </c>
      <c r="B38" s="540"/>
      <c r="C38" s="512" t="s">
        <v>0</v>
      </c>
      <c r="D38" s="600"/>
      <c r="E38" s="512" t="s">
        <v>0</v>
      </c>
      <c r="F38" s="512" t="s">
        <v>0</v>
      </c>
      <c r="G38" s="602" t="s">
        <v>0</v>
      </c>
      <c r="H38" s="602" t="s">
        <v>0</v>
      </c>
      <c r="I38" s="599"/>
    </row>
    <row r="39" spans="1:9" ht="15.95" customHeight="1">
      <c r="A39" s="249" t="s">
        <v>258</v>
      </c>
      <c r="B39" s="539"/>
      <c r="C39" s="512" t="str">
        <f>'ZZZ-PG1.DBF'!H47</f>
        <v>22</v>
      </c>
      <c r="D39" s="600"/>
      <c r="E39" s="512">
        <f>'ZZZ-PG1.DBF'!I47</f>
        <v>1000</v>
      </c>
      <c r="F39" s="512">
        <f>'ZZZ-PG1.DBF'!L47</f>
        <v>940</v>
      </c>
      <c r="G39" s="600">
        <f t="shared" si="0"/>
        <v>-60</v>
      </c>
      <c r="H39" s="600">
        <f>'ZZZ-PG1.DBF'!S47</f>
        <v>-6</v>
      </c>
      <c r="I39" s="599"/>
    </row>
    <row r="40" spans="1:9" ht="15.95" customHeight="1">
      <c r="A40" s="249" t="s">
        <v>259</v>
      </c>
      <c r="B40" s="539"/>
      <c r="C40" s="512" t="str">
        <f>'ZZZ-PG1.DBF'!H48</f>
        <v>22</v>
      </c>
      <c r="D40" s="600"/>
      <c r="E40" s="512">
        <f>'ZZZ-PG1.DBF'!I48</f>
        <v>250000</v>
      </c>
      <c r="F40" s="512">
        <f>'ZZZ-PG1.DBF'!L48</f>
        <v>235000</v>
      </c>
      <c r="G40" s="600">
        <f t="shared" si="0"/>
        <v>-15000</v>
      </c>
      <c r="H40" s="600">
        <f>'ZZZ-PG1.DBF'!S48</f>
        <v>-6</v>
      </c>
      <c r="I40" s="599"/>
    </row>
    <row r="41" spans="1:9" ht="15.95" customHeight="1">
      <c r="A41" s="249" t="s">
        <v>260</v>
      </c>
      <c r="B41" s="539"/>
      <c r="C41" s="512" t="str">
        <f>'ZZZ-PG1.DBF'!H49</f>
        <v>22</v>
      </c>
      <c r="D41" s="600"/>
      <c r="E41" s="512">
        <f>'ZZZ-PG1.DBF'!I49</f>
        <v>350000</v>
      </c>
      <c r="F41" s="512">
        <f>'ZZZ-PG1.DBF'!L49</f>
        <v>350000</v>
      </c>
      <c r="G41" s="600">
        <f t="shared" si="0"/>
        <v>0</v>
      </c>
      <c r="H41" s="600">
        <f>'ZZZ-PG1.DBF'!S49</f>
        <v>0</v>
      </c>
      <c r="I41" s="599"/>
    </row>
    <row r="42" spans="1:9" ht="15.95" customHeight="1">
      <c r="A42" s="249" t="s">
        <v>261</v>
      </c>
      <c r="B42" s="539"/>
      <c r="C42" s="512" t="str">
        <f>'ZZZ-PG1.DBF'!H50</f>
        <v>22</v>
      </c>
      <c r="D42" s="600"/>
      <c r="E42" s="512">
        <f>'ZZZ-PG1.DBF'!I50</f>
        <v>25000</v>
      </c>
      <c r="F42" s="512">
        <f>'ZZZ-PG1.DBF'!L50</f>
        <v>25000</v>
      </c>
      <c r="G42" s="600">
        <f t="shared" si="0"/>
        <v>0</v>
      </c>
      <c r="H42" s="600">
        <f>'ZZZ-PG1.DBF'!S50</f>
        <v>0</v>
      </c>
      <c r="I42" s="599"/>
    </row>
    <row r="43" spans="1:9" ht="15.95" customHeight="1">
      <c r="A43" s="511" t="s">
        <v>262</v>
      </c>
      <c r="B43" s="553"/>
      <c r="C43" s="512"/>
      <c r="D43" s="600"/>
      <c r="E43" s="512">
        <f>'ZZZ-PG1.DBF'!I51</f>
        <v>0</v>
      </c>
      <c r="F43" s="512">
        <f>'ZZZ-PG1.DBF'!L51</f>
        <v>0</v>
      </c>
      <c r="G43" s="600">
        <f t="shared" si="0"/>
        <v>0</v>
      </c>
      <c r="H43" s="600">
        <f>'ZZZ-PG1.DBF'!S51</f>
        <v>0</v>
      </c>
      <c r="I43" s="599"/>
    </row>
    <row r="44" spans="1:9" s="557" customFormat="1" ht="15.95" customHeight="1">
      <c r="A44" s="554" t="s">
        <v>426</v>
      </c>
      <c r="B44" s="555"/>
      <c r="C44" s="514"/>
      <c r="D44" s="614"/>
      <c r="E44" s="514">
        <f>'ZZZ-PG1.DBF'!I52</f>
        <v>0</v>
      </c>
      <c r="F44" s="514">
        <f>'ZZZ-PG1.DBF'!L52</f>
        <v>0</v>
      </c>
      <c r="G44" s="614">
        <f t="shared" si="0"/>
        <v>0</v>
      </c>
      <c r="H44" s="614">
        <f>'ZZZ-PG1.DBF'!S52</f>
        <v>0</v>
      </c>
      <c r="I44" s="611"/>
    </row>
    <row r="45" spans="1:9" ht="15.95" customHeight="1">
      <c r="A45" s="249" t="s">
        <v>460</v>
      </c>
      <c r="B45" s="539"/>
      <c r="C45" s="512"/>
      <c r="D45" s="600"/>
      <c r="E45" s="512">
        <f>'ZZZ-PG1.DBF'!I53</f>
        <v>0</v>
      </c>
      <c r="F45" s="512">
        <f>'ZZZ-PG1.DBF'!L53</f>
        <v>0</v>
      </c>
      <c r="G45" s="600">
        <f t="shared" si="0"/>
        <v>0</v>
      </c>
      <c r="H45" s="600">
        <f>'ZZZ-PG1.DBF'!S53</f>
        <v>0</v>
      </c>
      <c r="I45" s="599"/>
    </row>
    <row r="46" spans="1:9" ht="15.95" customHeight="1">
      <c r="A46" s="558" t="s">
        <v>469</v>
      </c>
      <c r="B46" s="539"/>
      <c r="C46" s="512"/>
      <c r="D46" s="600"/>
      <c r="E46" s="512">
        <f>'ZZZ-PG1.DBF'!I54</f>
        <v>0</v>
      </c>
      <c r="F46" s="512">
        <f>'ZZZ-PG1.DBF'!L54</f>
        <v>0</v>
      </c>
      <c r="G46" s="600">
        <f t="shared" si="0"/>
        <v>0</v>
      </c>
      <c r="H46" s="600">
        <f>'ZZZ-PG1.DBF'!S54</f>
        <v>0</v>
      </c>
      <c r="I46" s="599"/>
    </row>
    <row r="47" spans="1:9" ht="15.95" customHeight="1">
      <c r="A47" s="558" t="s">
        <v>1577</v>
      </c>
      <c r="B47" s="539"/>
      <c r="C47" s="512"/>
      <c r="D47" s="600"/>
      <c r="E47" s="512">
        <v>10000</v>
      </c>
      <c r="F47" s="512">
        <v>9400</v>
      </c>
      <c r="G47" s="600">
        <f t="shared" si="0"/>
        <v>-600</v>
      </c>
      <c r="H47" s="600">
        <f>(G47/E47)*100</f>
        <v>-6</v>
      </c>
      <c r="I47" s="599" t="s">
        <v>0</v>
      </c>
    </row>
    <row r="48" spans="1:9" ht="15.95" customHeight="1">
      <c r="A48" s="558" t="s">
        <v>1576</v>
      </c>
      <c r="B48" s="539"/>
      <c r="C48" s="512">
        <f>'ZZZ-PG1.DBF'!H56</f>
        <v>0</v>
      </c>
      <c r="D48" s="600"/>
      <c r="E48" s="512">
        <v>40000</v>
      </c>
      <c r="F48" s="512">
        <v>37600</v>
      </c>
      <c r="G48" s="600">
        <f t="shared" si="0"/>
        <v>-2400</v>
      </c>
      <c r="H48" s="600">
        <f t="shared" ref="H48:H53" si="3">(G48/E48)*100</f>
        <v>-6</v>
      </c>
      <c r="I48" s="599"/>
    </row>
    <row r="49" spans="1:10" s="802" customFormat="1" ht="16.5" customHeight="1">
      <c r="A49" s="582" t="s">
        <v>1575</v>
      </c>
      <c r="B49" s="797"/>
      <c r="C49" s="798">
        <f>'ZZZ-PG1.DBF'!H57</f>
        <v>0</v>
      </c>
      <c r="D49" s="848"/>
      <c r="E49" s="798">
        <v>190000</v>
      </c>
      <c r="F49" s="798">
        <v>178600</v>
      </c>
      <c r="G49" s="848">
        <f t="shared" si="0"/>
        <v>-11400</v>
      </c>
      <c r="H49" s="848">
        <f t="shared" si="3"/>
        <v>-6</v>
      </c>
      <c r="I49" s="849"/>
    </row>
    <row r="50" spans="1:10" ht="15.95" customHeight="1">
      <c r="A50" s="558" t="s">
        <v>1559</v>
      </c>
      <c r="B50" s="539"/>
      <c r="C50" s="512">
        <f>'ZZZ-PG1.DBF'!H58</f>
        <v>0</v>
      </c>
      <c r="D50" s="600"/>
      <c r="E50" s="512">
        <v>60000</v>
      </c>
      <c r="F50" s="512">
        <v>56400</v>
      </c>
      <c r="G50" s="600">
        <f t="shared" si="0"/>
        <v>-3600</v>
      </c>
      <c r="H50" s="600">
        <f t="shared" si="3"/>
        <v>-6</v>
      </c>
      <c r="I50" s="599"/>
    </row>
    <row r="51" spans="1:10" s="833" customFormat="1" ht="29.25" customHeight="1">
      <c r="A51" s="841" t="s">
        <v>1560</v>
      </c>
      <c r="B51" s="842"/>
      <c r="C51" s="816">
        <f>'ZZZ-PG1.DBF'!H59</f>
        <v>0</v>
      </c>
      <c r="D51" s="843"/>
      <c r="E51" s="844">
        <v>100000</v>
      </c>
      <c r="F51" s="844">
        <v>0</v>
      </c>
      <c r="G51" s="843">
        <f t="shared" si="0"/>
        <v>-100000</v>
      </c>
      <c r="H51" s="843">
        <f t="shared" si="3"/>
        <v>-100</v>
      </c>
      <c r="I51" s="796" t="s">
        <v>1587</v>
      </c>
      <c r="J51" s="846"/>
    </row>
    <row r="52" spans="1:10" ht="15.95" customHeight="1">
      <c r="A52" s="558" t="s">
        <v>1561</v>
      </c>
      <c r="B52" s="539"/>
      <c r="C52" s="512">
        <f>'ZZZ-PG1.DBF'!H60</f>
        <v>0</v>
      </c>
      <c r="D52" s="600"/>
      <c r="E52" s="512">
        <v>65000</v>
      </c>
      <c r="F52" s="512">
        <v>61100</v>
      </c>
      <c r="G52" s="600">
        <f t="shared" si="0"/>
        <v>-3900</v>
      </c>
      <c r="H52" s="600">
        <f t="shared" si="3"/>
        <v>-6</v>
      </c>
      <c r="I52" s="599"/>
    </row>
    <row r="53" spans="1:10" ht="15.95" customHeight="1">
      <c r="A53" s="558" t="s">
        <v>1562</v>
      </c>
      <c r="B53" s="539"/>
      <c r="C53" s="512">
        <f>'ZZZ-PG1.DBF'!H61</f>
        <v>0</v>
      </c>
      <c r="D53" s="600"/>
      <c r="E53" s="512">
        <v>75000</v>
      </c>
      <c r="F53" s="512">
        <v>75000</v>
      </c>
      <c r="G53" s="600">
        <f t="shared" si="0"/>
        <v>0</v>
      </c>
      <c r="H53" s="600">
        <f t="shared" si="3"/>
        <v>0</v>
      </c>
      <c r="I53" s="599"/>
    </row>
    <row r="54" spans="1:10" ht="15.95" customHeight="1">
      <c r="A54" s="538" t="s">
        <v>306</v>
      </c>
      <c r="B54" s="539"/>
      <c r="C54" s="513">
        <f>'ZZZ-PG1.DBF'!H56</f>
        <v>0</v>
      </c>
      <c r="D54" s="601"/>
      <c r="E54" s="513">
        <f>'ZZZ-PG1.DBF'!I56</f>
        <v>1166000</v>
      </c>
      <c r="F54" s="513">
        <f>'ZZZ-PG1.DBF'!L56</f>
        <v>1029040</v>
      </c>
      <c r="G54" s="601">
        <f t="shared" si="0"/>
        <v>-136960</v>
      </c>
      <c r="H54" s="601">
        <f>'ZZZ-PG1.DBF'!S56</f>
        <v>-11.75</v>
      </c>
      <c r="I54" s="599"/>
    </row>
    <row r="55" spans="1:10" ht="18" customHeight="1" thickBot="1">
      <c r="A55" s="538" t="s">
        <v>307</v>
      </c>
      <c r="B55" s="539"/>
      <c r="C55" s="516" t="s">
        <v>0</v>
      </c>
      <c r="D55" s="604"/>
      <c r="E55" s="517">
        <f>'ZZZ-PG1.DBF'!I57</f>
        <v>2966000</v>
      </c>
      <c r="F55" s="517">
        <f>'ZZZ-PG1.DBF'!L57</f>
        <v>2713040</v>
      </c>
      <c r="G55" s="604">
        <f t="shared" si="0"/>
        <v>-252960</v>
      </c>
      <c r="H55" s="604">
        <f>'ZZZ-PG1.DBF'!S57</f>
        <v>-8.5299999999999994</v>
      </c>
      <c r="I55" s="599"/>
    </row>
    <row r="56" spans="1:10" ht="30.75" customHeight="1">
      <c r="A56" s="538" t="s">
        <v>807</v>
      </c>
      <c r="B56" s="539" t="s">
        <v>713</v>
      </c>
      <c r="C56" s="512" t="s">
        <v>0</v>
      </c>
      <c r="D56" s="600"/>
      <c r="E56" s="512" t="s">
        <v>0</v>
      </c>
      <c r="F56" s="512" t="s">
        <v>0</v>
      </c>
      <c r="G56" s="602" t="s">
        <v>0</v>
      </c>
      <c r="H56" s="602" t="s">
        <v>0</v>
      </c>
      <c r="I56" s="599"/>
    </row>
    <row r="57" spans="1:10" ht="15.95" customHeight="1">
      <c r="A57" s="534" t="s">
        <v>196</v>
      </c>
      <c r="B57" s="540"/>
      <c r="C57" s="512" t="s">
        <v>0</v>
      </c>
      <c r="D57" s="600"/>
      <c r="E57" s="512" t="s">
        <v>0</v>
      </c>
      <c r="F57" s="512" t="s">
        <v>0</v>
      </c>
      <c r="G57" s="602" t="s">
        <v>0</v>
      </c>
      <c r="H57" s="602" t="s">
        <v>0</v>
      </c>
      <c r="I57" s="599"/>
    </row>
    <row r="58" spans="1:10" ht="15.95" customHeight="1">
      <c r="A58" s="249" t="s">
        <v>263</v>
      </c>
      <c r="B58" s="539"/>
      <c r="C58" s="512">
        <f>'ZZZ-PG1.DBF'!H60</f>
        <v>0</v>
      </c>
      <c r="D58" s="600"/>
      <c r="E58" s="512">
        <f>'ZZZ-PG1.DBF'!I60</f>
        <v>0</v>
      </c>
      <c r="F58" s="512">
        <f>'ZZZ-PG1.DBF'!L60</f>
        <v>0</v>
      </c>
      <c r="G58" s="600">
        <f t="shared" si="0"/>
        <v>0</v>
      </c>
      <c r="H58" s="600">
        <f>'ZZZ-PG1.DBF'!S60</f>
        <v>0</v>
      </c>
      <c r="I58" s="599"/>
    </row>
    <row r="59" spans="1:10" ht="15.95" customHeight="1">
      <c r="A59" s="249" t="s">
        <v>264</v>
      </c>
      <c r="B59" s="559"/>
      <c r="C59" s="512">
        <f>'ZZZ-PG1.DBF'!H61</f>
        <v>0</v>
      </c>
      <c r="D59" s="600"/>
      <c r="E59" s="512">
        <f>'ZZZ-PG1.DBF'!I61</f>
        <v>0</v>
      </c>
      <c r="F59" s="512">
        <f>'ZZZ-PG1.DBF'!L61</f>
        <v>0</v>
      </c>
      <c r="G59" s="600">
        <f t="shared" si="0"/>
        <v>0</v>
      </c>
      <c r="H59" s="600">
        <f>'ZZZ-PG1.DBF'!S61</f>
        <v>0</v>
      </c>
      <c r="I59" s="599"/>
    </row>
    <row r="60" spans="1:10" ht="15.95" customHeight="1">
      <c r="A60" s="249" t="s">
        <v>265</v>
      </c>
      <c r="B60" s="539"/>
      <c r="C60" s="512">
        <f>'ZZZ-PG1.DBF'!H62</f>
        <v>0</v>
      </c>
      <c r="D60" s="600"/>
      <c r="E60" s="512">
        <f>'ZZZ-PG1.DBF'!I62</f>
        <v>0</v>
      </c>
      <c r="F60" s="512">
        <f>'ZZZ-PG1.DBF'!L62</f>
        <v>0</v>
      </c>
      <c r="G60" s="600">
        <f t="shared" si="0"/>
        <v>0</v>
      </c>
      <c r="H60" s="600">
        <f>'ZZZ-PG1.DBF'!S62</f>
        <v>0</v>
      </c>
      <c r="I60" s="599"/>
    </row>
    <row r="61" spans="1:10" ht="15.95" customHeight="1">
      <c r="A61" s="249" t="s">
        <v>266</v>
      </c>
      <c r="B61" s="539"/>
      <c r="C61" s="512">
        <f>'ZZZ-PG1.DBF'!H63</f>
        <v>0</v>
      </c>
      <c r="D61" s="600"/>
      <c r="E61" s="512">
        <f>'ZZZ-PG1.DBF'!I63</f>
        <v>0</v>
      </c>
      <c r="F61" s="512">
        <f>'ZZZ-PG1.DBF'!L63</f>
        <v>0</v>
      </c>
      <c r="G61" s="600">
        <f t="shared" si="0"/>
        <v>0</v>
      </c>
      <c r="H61" s="600">
        <f>'ZZZ-PG1.DBF'!S63</f>
        <v>0</v>
      </c>
      <c r="I61" s="599"/>
    </row>
    <row r="62" spans="1:10" ht="15.95" customHeight="1">
      <c r="A62" s="249" t="s">
        <v>267</v>
      </c>
      <c r="B62" s="539"/>
      <c r="C62" s="512">
        <f>'ZZZ-PG1.DBF'!H64</f>
        <v>0</v>
      </c>
      <c r="D62" s="600"/>
      <c r="E62" s="512">
        <f>'ZZZ-PG1.DBF'!I64</f>
        <v>0</v>
      </c>
      <c r="F62" s="512">
        <f>'ZZZ-PG1.DBF'!L64</f>
        <v>0</v>
      </c>
      <c r="G62" s="600">
        <f t="shared" si="0"/>
        <v>0</v>
      </c>
      <c r="H62" s="600">
        <f>'ZZZ-PG1.DBF'!S64</f>
        <v>0</v>
      </c>
      <c r="I62" s="599"/>
    </row>
    <row r="63" spans="1:10" ht="15.95" customHeight="1">
      <c r="A63" s="249" t="s">
        <v>464</v>
      </c>
      <c r="B63" s="539"/>
      <c r="C63" s="512" t="str">
        <f>'ZZZ-PG1.DBF'!H65</f>
        <v>22</v>
      </c>
      <c r="D63" s="603"/>
      <c r="E63" s="512">
        <f>'ZZZ-PG1.DBF'!I65</f>
        <v>25000</v>
      </c>
      <c r="F63" s="512">
        <f>'ZZZ-PG1.DBF'!L65</f>
        <v>36500</v>
      </c>
      <c r="G63" s="600">
        <f t="shared" si="0"/>
        <v>11500</v>
      </c>
      <c r="H63" s="600">
        <f>'ZZZ-PG1.DBF'!S65</f>
        <v>46</v>
      </c>
      <c r="I63" s="599"/>
    </row>
    <row r="64" spans="1:10" ht="15.95" customHeight="1">
      <c r="A64" s="249" t="s">
        <v>269</v>
      </c>
      <c r="B64" s="539"/>
      <c r="C64" s="512">
        <f>'ZZZ-PG1.DBF'!H66</f>
        <v>0</v>
      </c>
      <c r="D64" s="601"/>
      <c r="E64" s="512">
        <f>'ZZZ-PG1.DBF'!I66</f>
        <v>0</v>
      </c>
      <c r="F64" s="512">
        <f>'ZZZ-PG1.DBF'!L66</f>
        <v>0</v>
      </c>
      <c r="G64" s="600">
        <f t="shared" si="0"/>
        <v>0</v>
      </c>
      <c r="H64" s="600">
        <f>'ZZZ-PG1.DBF'!S66</f>
        <v>0</v>
      </c>
      <c r="I64" s="606"/>
    </row>
    <row r="65" spans="1:9" ht="16.5" customHeight="1">
      <c r="A65" s="511" t="s">
        <v>595</v>
      </c>
      <c r="B65" s="560"/>
      <c r="C65" s="512">
        <f>'ZZZ-PG1.DBF'!H67</f>
        <v>0</v>
      </c>
      <c r="D65" s="600"/>
      <c r="E65" s="512">
        <f>'ZZZ-PG1.DBF'!I67</f>
        <v>0</v>
      </c>
      <c r="F65" s="512">
        <f>'ZZZ-PG1.DBF'!L67</f>
        <v>0</v>
      </c>
      <c r="G65" s="600">
        <f t="shared" si="0"/>
        <v>0</v>
      </c>
      <c r="H65" s="600">
        <f>'ZZZ-PG1.DBF'!S67</f>
        <v>0</v>
      </c>
      <c r="I65" s="599"/>
    </row>
    <row r="66" spans="1:9" ht="15.95" customHeight="1">
      <c r="A66" s="538" t="s">
        <v>15</v>
      </c>
      <c r="B66" s="559"/>
      <c r="C66" s="512" t="s">
        <v>0</v>
      </c>
      <c r="D66" s="607"/>
      <c r="E66" s="513">
        <f>'ZZZ-PG1.DBF'!I68</f>
        <v>25000</v>
      </c>
      <c r="F66" s="513">
        <f>'ZZZ-PG1.DBF'!L68</f>
        <v>36500</v>
      </c>
      <c r="G66" s="601">
        <f t="shared" si="0"/>
        <v>11500</v>
      </c>
      <c r="H66" s="601">
        <f>'ZZZ-PG1.DBF'!S68</f>
        <v>46</v>
      </c>
      <c r="I66" s="599"/>
    </row>
    <row r="67" spans="1:9" ht="15.95" customHeight="1">
      <c r="A67" s="534" t="s">
        <v>604</v>
      </c>
      <c r="B67" s="540"/>
      <c r="C67" s="512" t="s">
        <v>0</v>
      </c>
      <c r="D67" s="601"/>
      <c r="E67" s="512" t="s">
        <v>0</v>
      </c>
      <c r="F67" s="512" t="s">
        <v>0</v>
      </c>
      <c r="G67" s="602" t="s">
        <v>0</v>
      </c>
      <c r="H67" s="602" t="s">
        <v>0</v>
      </c>
      <c r="I67" s="599"/>
    </row>
    <row r="68" spans="1:9" ht="17.25" customHeight="1">
      <c r="A68" s="249" t="s">
        <v>273</v>
      </c>
      <c r="B68" s="539"/>
      <c r="C68" s="512">
        <f>'ZZZ-PG1.DBF'!H71</f>
        <v>0</v>
      </c>
      <c r="D68" s="600"/>
      <c r="E68" s="512">
        <f>'ZZZ-PG1.DBF'!I71</f>
        <v>0</v>
      </c>
      <c r="F68" s="512">
        <f>'ZZZ-PG1.DBF'!L71</f>
        <v>0</v>
      </c>
      <c r="G68" s="600">
        <f t="shared" si="0"/>
        <v>0</v>
      </c>
      <c r="H68" s="600">
        <f>'ZZZ-PG1.DBF'!S71</f>
        <v>0</v>
      </c>
      <c r="I68" s="599"/>
    </row>
    <row r="69" spans="1:9" ht="15.95" customHeight="1">
      <c r="A69" s="249" t="s">
        <v>274</v>
      </c>
      <c r="B69" s="539"/>
      <c r="C69" s="512">
        <f>'ZZZ-PG1.DBF'!H72</f>
        <v>0</v>
      </c>
      <c r="D69" s="600"/>
      <c r="E69" s="512">
        <f>'ZZZ-PG1.DBF'!I72</f>
        <v>0</v>
      </c>
      <c r="F69" s="512">
        <f>'ZZZ-PG1.DBF'!L72</f>
        <v>0</v>
      </c>
      <c r="G69" s="600">
        <f t="shared" si="0"/>
        <v>0</v>
      </c>
      <c r="H69" s="600">
        <f>'ZZZ-PG1.DBF'!S72</f>
        <v>0</v>
      </c>
      <c r="I69" s="599"/>
    </row>
    <row r="70" spans="1:9" ht="14.25" customHeight="1">
      <c r="A70" s="552" t="s">
        <v>609</v>
      </c>
      <c r="B70" s="553"/>
      <c r="C70" s="512">
        <f>'ZZZ-PG1.DBF'!H73</f>
        <v>0</v>
      </c>
      <c r="D70" s="600"/>
      <c r="E70" s="512">
        <f>'ZZZ-PG1.DBF'!I73</f>
        <v>0</v>
      </c>
      <c r="F70" s="512">
        <f>'ZZZ-PG1.DBF'!L73</f>
        <v>0</v>
      </c>
      <c r="G70" s="600">
        <f t="shared" si="0"/>
        <v>0</v>
      </c>
      <c r="H70" s="600">
        <f>'ZZZ-PG1.DBF'!S73</f>
        <v>0</v>
      </c>
      <c r="I70" s="599"/>
    </row>
    <row r="71" spans="1:9" ht="15.95" customHeight="1">
      <c r="A71" s="538" t="s">
        <v>15</v>
      </c>
      <c r="B71" s="539"/>
      <c r="C71" s="513" t="s">
        <v>0</v>
      </c>
      <c r="D71" s="601"/>
      <c r="E71" s="513">
        <f>'ZZZ-PG1.DBF'!I74</f>
        <v>0</v>
      </c>
      <c r="F71" s="513">
        <f>'ZZZ-PG1.DBF'!L74</f>
        <v>0</v>
      </c>
      <c r="G71" s="600">
        <f t="shared" si="0"/>
        <v>0</v>
      </c>
      <c r="H71" s="600">
        <f>'ZZZ-PG1.DBF'!S74</f>
        <v>0</v>
      </c>
      <c r="I71" s="599"/>
    </row>
    <row r="72" spans="1:9" ht="15.95" customHeight="1" thickBot="1">
      <c r="A72" s="538" t="s">
        <v>607</v>
      </c>
      <c r="B72" s="539"/>
      <c r="C72" s="516">
        <f>'ZZZ-PG1.DBF'!H76</f>
        <v>0</v>
      </c>
      <c r="D72" s="604"/>
      <c r="E72" s="517">
        <f>'ZZZ-PG1.DBF'!I76</f>
        <v>9021000</v>
      </c>
      <c r="F72" s="517">
        <f>'ZZZ-PG1.DBF'!L76</f>
        <v>8890940</v>
      </c>
      <c r="G72" s="604">
        <f t="shared" si="0"/>
        <v>-130060</v>
      </c>
      <c r="H72" s="604">
        <f>'ZZZ-PG1.DBF'!S76</f>
        <v>-1.44</v>
      </c>
      <c r="I72" s="599"/>
    </row>
    <row r="73" spans="1:9" ht="15.95" customHeight="1">
      <c r="A73" s="534" t="s">
        <v>141</v>
      </c>
      <c r="B73" s="540"/>
      <c r="C73" s="512" t="s">
        <v>0</v>
      </c>
      <c r="D73" s="600"/>
      <c r="E73" s="512" t="s">
        <v>0</v>
      </c>
      <c r="F73" s="512" t="s">
        <v>0</v>
      </c>
      <c r="G73" s="602" t="s">
        <v>0</v>
      </c>
      <c r="H73" s="602" t="s">
        <v>0</v>
      </c>
      <c r="I73" s="599"/>
    </row>
    <row r="74" spans="1:9" ht="15.95" customHeight="1">
      <c r="A74" s="547" t="s">
        <v>311</v>
      </c>
      <c r="B74" s="545"/>
      <c r="C74" s="512" t="s">
        <v>0</v>
      </c>
      <c r="D74" s="600"/>
      <c r="E74" s="512" t="s">
        <v>0</v>
      </c>
      <c r="F74" s="512" t="s">
        <v>0</v>
      </c>
      <c r="G74" s="602" t="s">
        <v>0</v>
      </c>
      <c r="H74" s="602" t="s">
        <v>0</v>
      </c>
      <c r="I74" s="599"/>
    </row>
    <row r="75" spans="1:9" ht="15.95" customHeight="1">
      <c r="A75" s="538" t="s">
        <v>275</v>
      </c>
      <c r="B75" s="539" t="s">
        <v>715</v>
      </c>
      <c r="C75" s="512" t="s">
        <v>0</v>
      </c>
      <c r="D75" s="600"/>
      <c r="E75" s="512" t="s">
        <v>0</v>
      </c>
      <c r="F75" s="512" t="s">
        <v>0</v>
      </c>
      <c r="G75" s="602" t="s">
        <v>0</v>
      </c>
      <c r="H75" s="602" t="s">
        <v>0</v>
      </c>
      <c r="I75" s="599"/>
    </row>
    <row r="76" spans="1:9" ht="15.95" customHeight="1">
      <c r="A76" s="249" t="s">
        <v>276</v>
      </c>
      <c r="B76" s="539"/>
      <c r="C76" s="512" t="str">
        <f>'ZZZ-PG1.DBF'!H83</f>
        <v>23</v>
      </c>
      <c r="D76" s="600"/>
      <c r="E76" s="512">
        <f>'ZZZ-PG1.DBF'!I83</f>
        <v>800000</v>
      </c>
      <c r="F76" s="512">
        <f>'ZZZ-PG1.DBF'!L83</f>
        <v>800000</v>
      </c>
      <c r="G76" s="600">
        <f t="shared" ref="G76:G111" si="4">F76-E76</f>
        <v>0</v>
      </c>
      <c r="H76" s="600">
        <f>'ZZZ-PG1.DBF'!S83</f>
        <v>0</v>
      </c>
      <c r="I76" s="599"/>
    </row>
    <row r="77" spans="1:9" ht="15.95" customHeight="1">
      <c r="A77" s="249" t="s">
        <v>277</v>
      </c>
      <c r="B77" s="539"/>
      <c r="C77" s="512">
        <f>'ZZZ-PG1.DBF'!H84</f>
        <v>0</v>
      </c>
      <c r="D77" s="600"/>
      <c r="E77" s="512">
        <f>'ZZZ-PG1.DBF'!I84</f>
        <v>0</v>
      </c>
      <c r="F77" s="512">
        <f>'ZZZ-PG1.DBF'!L84</f>
        <v>0</v>
      </c>
      <c r="G77" s="600">
        <f t="shared" si="4"/>
        <v>0</v>
      </c>
      <c r="H77" s="600">
        <f>'ZZZ-PG1.DBF'!S84</f>
        <v>0</v>
      </c>
      <c r="I77" s="599"/>
    </row>
    <row r="78" spans="1:9" ht="15.95" customHeight="1">
      <c r="A78" s="249" t="s">
        <v>278</v>
      </c>
      <c r="B78" s="539"/>
      <c r="C78" s="512">
        <f>'ZZZ-PG1.DBF'!H85</f>
        <v>0</v>
      </c>
      <c r="D78" s="601"/>
      <c r="E78" s="512">
        <f>'ZZZ-PG1.DBF'!I85</f>
        <v>0</v>
      </c>
      <c r="F78" s="512">
        <f>'ZZZ-PG1.DBF'!L85</f>
        <v>0</v>
      </c>
      <c r="G78" s="600">
        <f t="shared" si="4"/>
        <v>0</v>
      </c>
      <c r="H78" s="600">
        <f>'ZZZ-PG1.DBF'!S85</f>
        <v>0</v>
      </c>
      <c r="I78" s="599"/>
    </row>
    <row r="79" spans="1:9" ht="15.95" customHeight="1">
      <c r="A79" s="511" t="s">
        <v>597</v>
      </c>
      <c r="B79" s="553"/>
      <c r="C79" s="512">
        <f>'ZZZ-PG1.DBF'!H86</f>
        <v>0</v>
      </c>
      <c r="D79" s="600"/>
      <c r="E79" s="512">
        <f>'ZZZ-PG1.DBF'!I86</f>
        <v>0</v>
      </c>
      <c r="F79" s="512">
        <f>'ZZZ-PG1.DBF'!L86</f>
        <v>0</v>
      </c>
      <c r="G79" s="600">
        <f t="shared" si="4"/>
        <v>0</v>
      </c>
      <c r="H79" s="600">
        <f>'ZZZ-PG1.DBF'!S86</f>
        <v>0</v>
      </c>
      <c r="I79" s="599"/>
    </row>
    <row r="80" spans="1:9" ht="15.95" customHeight="1">
      <c r="A80" s="511" t="s">
        <v>598</v>
      </c>
      <c r="B80" s="553"/>
      <c r="C80" s="512">
        <f>'ZZZ-PG1.DBF'!H87</f>
        <v>0</v>
      </c>
      <c r="D80" s="600"/>
      <c r="E80" s="512">
        <f>'ZZZ-PG1.DBF'!I87</f>
        <v>0</v>
      </c>
      <c r="F80" s="512">
        <f>'ZZZ-PG1.DBF'!L87</f>
        <v>0</v>
      </c>
      <c r="G80" s="600">
        <f t="shared" si="4"/>
        <v>0</v>
      </c>
      <c r="H80" s="600">
        <f>'ZZZ-PG1.DBF'!S87</f>
        <v>0</v>
      </c>
      <c r="I80" s="599"/>
    </row>
    <row r="81" spans="1:10" ht="15.95" customHeight="1">
      <c r="A81" s="511" t="s">
        <v>599</v>
      </c>
      <c r="B81" s="553"/>
      <c r="C81" s="512">
        <f>'ZZZ-PG1.DBF'!H88</f>
        <v>0</v>
      </c>
      <c r="D81" s="600"/>
      <c r="E81" s="512">
        <f>'ZZZ-PG1.DBF'!I88</f>
        <v>0</v>
      </c>
      <c r="F81" s="512">
        <f>'ZZZ-PG1.DBF'!L88</f>
        <v>0</v>
      </c>
      <c r="G81" s="600">
        <f t="shared" si="4"/>
        <v>0</v>
      </c>
      <c r="H81" s="600">
        <f>'ZZZ-PG1.DBF'!S88</f>
        <v>0</v>
      </c>
      <c r="I81" s="599"/>
    </row>
    <row r="82" spans="1:10" s="557" customFormat="1" ht="15.95" customHeight="1">
      <c r="A82" s="565" t="s">
        <v>279</v>
      </c>
      <c r="B82" s="555"/>
      <c r="C82" s="514" t="s">
        <v>0</v>
      </c>
      <c r="D82" s="614"/>
      <c r="E82" s="818">
        <f>'ZZZ-PG1.DBF'!I89</f>
        <v>800000</v>
      </c>
      <c r="F82" s="818">
        <f>'ZZZ-PG1.DBF'!L89</f>
        <v>800000</v>
      </c>
      <c r="G82" s="614">
        <f t="shared" si="4"/>
        <v>0</v>
      </c>
      <c r="H82" s="614">
        <f>'ZZZ-PG1.DBF'!S89</f>
        <v>0</v>
      </c>
      <c r="I82" s="611"/>
    </row>
    <row r="83" spans="1:10" ht="15.95" customHeight="1">
      <c r="A83" s="538" t="s">
        <v>280</v>
      </c>
      <c r="B83" s="559" t="s">
        <v>716</v>
      </c>
      <c r="C83" s="512" t="s">
        <v>0</v>
      </c>
      <c r="D83" s="600"/>
      <c r="E83" s="512" t="s">
        <v>0</v>
      </c>
      <c r="F83" s="512" t="s">
        <v>0</v>
      </c>
      <c r="G83" s="602" t="s">
        <v>0</v>
      </c>
      <c r="H83" s="602" t="s">
        <v>0</v>
      </c>
      <c r="I83" s="599"/>
    </row>
    <row r="84" spans="1:10" ht="15.95" customHeight="1">
      <c r="A84" s="249" t="s">
        <v>281</v>
      </c>
      <c r="B84" s="559"/>
      <c r="C84" s="512">
        <f>'ZZZ-PG1.DBF'!H92</f>
        <v>0</v>
      </c>
      <c r="D84" s="600"/>
      <c r="E84" s="512">
        <f>'ZZZ-PG1.DBF'!I92</f>
        <v>0</v>
      </c>
      <c r="F84" s="512">
        <f>'ZZZ-PG1.DBF'!L92</f>
        <v>0</v>
      </c>
      <c r="G84" s="600">
        <f t="shared" si="4"/>
        <v>0</v>
      </c>
      <c r="H84" s="600">
        <f>'ZZZ-PG1.DBF'!S92</f>
        <v>0</v>
      </c>
      <c r="I84" s="599"/>
    </row>
    <row r="85" spans="1:10" ht="15.95" customHeight="1">
      <c r="A85" s="249" t="s">
        <v>282</v>
      </c>
      <c r="B85" s="539"/>
      <c r="C85" s="512" t="str">
        <f>'ZZZ-PG1.DBF'!H93</f>
        <v>23</v>
      </c>
      <c r="D85" s="600"/>
      <c r="E85" s="512">
        <f>'ZZZ-PG1.DBF'!I93</f>
        <v>200000</v>
      </c>
      <c r="F85" s="512">
        <f>'ZZZ-PG1.DBF'!L93</f>
        <v>200000</v>
      </c>
      <c r="G85" s="600">
        <f t="shared" si="4"/>
        <v>0</v>
      </c>
      <c r="H85" s="600">
        <f>'ZZZ-PG1.DBF'!S93</f>
        <v>0</v>
      </c>
      <c r="I85" s="599"/>
    </row>
    <row r="86" spans="1:10" ht="15.95" customHeight="1">
      <c r="A86" s="249" t="s">
        <v>283</v>
      </c>
      <c r="B86" s="562"/>
      <c r="C86" s="512">
        <f>'ZZZ-PG1.DBF'!H94</f>
        <v>0</v>
      </c>
      <c r="D86" s="601"/>
      <c r="E86" s="512">
        <f>'ZZZ-PG1.DBF'!I94</f>
        <v>0</v>
      </c>
      <c r="F86" s="512">
        <f>'ZZZ-PG1.DBF'!L94</f>
        <v>0</v>
      </c>
      <c r="G86" s="600">
        <f t="shared" si="4"/>
        <v>0</v>
      </c>
      <c r="H86" s="600">
        <f>'ZZZ-PG1.DBF'!S94</f>
        <v>0</v>
      </c>
      <c r="I86" s="599"/>
    </row>
    <row r="87" spans="1:10" ht="15.95" customHeight="1">
      <c r="A87" s="249" t="s">
        <v>284</v>
      </c>
      <c r="B87" s="562"/>
      <c r="C87" s="512">
        <f>'ZZZ-PG1.DBF'!H95</f>
        <v>0</v>
      </c>
      <c r="D87" s="600"/>
      <c r="E87" s="512">
        <f>'ZZZ-PG1.DBF'!I95</f>
        <v>0</v>
      </c>
      <c r="F87" s="512">
        <f>'ZZZ-PG1.DBF'!L95</f>
        <v>0</v>
      </c>
      <c r="G87" s="600">
        <f t="shared" si="4"/>
        <v>0</v>
      </c>
      <c r="H87" s="600">
        <f>'ZZZ-PG1.DBF'!S95</f>
        <v>0</v>
      </c>
      <c r="I87" s="599"/>
    </row>
    <row r="88" spans="1:10" ht="15.95" customHeight="1">
      <c r="A88" s="563" t="s">
        <v>285</v>
      </c>
      <c r="B88" s="562"/>
      <c r="C88" s="512">
        <f>'ZZZ-PG1.DBF'!H96</f>
        <v>0</v>
      </c>
      <c r="D88" s="600"/>
      <c r="E88" s="512">
        <f>'ZZZ-PG1.DBF'!I96</f>
        <v>0</v>
      </c>
      <c r="F88" s="512">
        <f>'ZZZ-PG1.DBF'!L96</f>
        <v>0</v>
      </c>
      <c r="G88" s="600">
        <f t="shared" si="4"/>
        <v>0</v>
      </c>
      <c r="H88" s="600">
        <f>'ZZZ-PG1.DBF'!S96</f>
        <v>0</v>
      </c>
      <c r="I88" s="599"/>
      <c r="J88" s="587"/>
    </row>
    <row r="89" spans="1:10" s="557" customFormat="1" ht="15.95" customHeight="1">
      <c r="A89" s="809" t="s">
        <v>600</v>
      </c>
      <c r="B89" s="564"/>
      <c r="C89" s="816">
        <f>'ZZZ-PG1.DBF'!H97</f>
        <v>0</v>
      </c>
      <c r="D89" s="608"/>
      <c r="E89" s="816">
        <f>'ZZZ-PG1.DBF'!I97</f>
        <v>0</v>
      </c>
      <c r="F89" s="816">
        <f>'ZZZ-PG1.DBF'!L97</f>
        <v>0</v>
      </c>
      <c r="G89" s="600">
        <f t="shared" si="4"/>
        <v>0</v>
      </c>
      <c r="H89" s="600">
        <f>'ZZZ-PG1.DBF'!S97</f>
        <v>0</v>
      </c>
      <c r="I89" s="599"/>
      <c r="J89" s="589"/>
    </row>
    <row r="90" spans="1:10" ht="15.95" customHeight="1">
      <c r="A90" s="511" t="s">
        <v>601</v>
      </c>
      <c r="B90" s="564"/>
      <c r="C90" s="512">
        <f>'ZZZ-PG1.DBF'!H98</f>
        <v>0</v>
      </c>
      <c r="D90" s="601"/>
      <c r="E90" s="512">
        <f>'ZZZ-PG1.DBF'!I98</f>
        <v>0</v>
      </c>
      <c r="F90" s="512">
        <f>'ZZZ-PG1.DBF'!L98</f>
        <v>0</v>
      </c>
      <c r="G90" s="600">
        <f t="shared" si="4"/>
        <v>0</v>
      </c>
      <c r="H90" s="600">
        <f>'ZZZ-PG1.DBF'!S98</f>
        <v>0</v>
      </c>
      <c r="I90" s="599"/>
    </row>
    <row r="91" spans="1:10" ht="15.95" customHeight="1">
      <c r="A91" s="249" t="s">
        <v>423</v>
      </c>
      <c r="B91" s="539"/>
      <c r="C91" s="512">
        <f>'ZZZ-PG1.DBF'!H99</f>
        <v>0</v>
      </c>
      <c r="D91" s="600"/>
      <c r="E91" s="512">
        <f>'ZZZ-PG1.DBF'!I99</f>
        <v>0</v>
      </c>
      <c r="F91" s="512">
        <f>'ZZZ-PG1.DBF'!L99</f>
        <v>0</v>
      </c>
      <c r="G91" s="600">
        <f t="shared" si="4"/>
        <v>0</v>
      </c>
      <c r="H91" s="600">
        <f>'ZZZ-PG1.DBF'!S99</f>
        <v>0</v>
      </c>
      <c r="I91" s="599"/>
    </row>
    <row r="92" spans="1:10" ht="15.95" customHeight="1">
      <c r="A92" s="552" t="s">
        <v>602</v>
      </c>
      <c r="B92" s="564"/>
      <c r="C92" s="512">
        <f>'ZZZ-PG1.DBF'!H100</f>
        <v>0</v>
      </c>
      <c r="D92" s="600"/>
      <c r="E92" s="512">
        <f>'ZZZ-PG1.DBF'!I100</f>
        <v>0</v>
      </c>
      <c r="F92" s="512">
        <f>'ZZZ-PG1.DBF'!L100</f>
        <v>0</v>
      </c>
      <c r="G92" s="600">
        <f t="shared" si="4"/>
        <v>0</v>
      </c>
      <c r="H92" s="600">
        <f>'ZZZ-PG1.DBF'!S100</f>
        <v>0</v>
      </c>
      <c r="I92" s="599"/>
    </row>
    <row r="93" spans="1:10" ht="15.95" customHeight="1">
      <c r="A93" s="538" t="s">
        <v>314</v>
      </c>
      <c r="B93" s="562"/>
      <c r="C93" s="512" t="s">
        <v>0</v>
      </c>
      <c r="D93" s="601"/>
      <c r="E93" s="513">
        <f>'ZZZ-PG1.DBF'!I101</f>
        <v>200000</v>
      </c>
      <c r="F93" s="513">
        <f>'ZZZ-PG1.DBF'!L101</f>
        <v>200000</v>
      </c>
      <c r="G93" s="600">
        <f t="shared" si="4"/>
        <v>0</v>
      </c>
      <c r="H93" s="600">
        <f>'ZZZ-PG1.DBF'!S101</f>
        <v>0</v>
      </c>
      <c r="I93" s="599"/>
    </row>
    <row r="94" spans="1:10" ht="15.95" customHeight="1">
      <c r="A94" s="538" t="s">
        <v>144</v>
      </c>
      <c r="B94" s="562" t="s">
        <v>717</v>
      </c>
      <c r="C94" s="512" t="s">
        <v>0</v>
      </c>
      <c r="D94" s="600"/>
      <c r="E94" s="512" t="s">
        <v>0</v>
      </c>
      <c r="F94" s="512" t="s">
        <v>0</v>
      </c>
      <c r="G94" s="602" t="s">
        <v>0</v>
      </c>
      <c r="H94" s="602" t="s">
        <v>0</v>
      </c>
      <c r="I94" s="599"/>
    </row>
    <row r="95" spans="1:10" ht="15.95" customHeight="1">
      <c r="A95" s="249" t="s">
        <v>286</v>
      </c>
      <c r="B95" s="562"/>
      <c r="C95" s="512">
        <f>'ZZZ-PG1.DBF'!H104</f>
        <v>0</v>
      </c>
      <c r="D95" s="600"/>
      <c r="E95" s="512">
        <f>'ZZZ-PG1.DBF'!I104</f>
        <v>0</v>
      </c>
      <c r="F95" s="512">
        <f>'ZZZ-PG1.DBF'!L104</f>
        <v>0</v>
      </c>
      <c r="G95" s="600">
        <f t="shared" si="4"/>
        <v>0</v>
      </c>
      <c r="H95" s="600">
        <f>'ZZZ-PG1.DBF'!S104</f>
        <v>0</v>
      </c>
      <c r="I95" s="599"/>
    </row>
    <row r="96" spans="1:10" ht="15.95" customHeight="1">
      <c r="A96" s="249" t="s">
        <v>287</v>
      </c>
      <c r="B96" s="562"/>
      <c r="C96" s="512">
        <f>'ZZZ-PG1.DBF'!H105</f>
        <v>0</v>
      </c>
      <c r="D96" s="601"/>
      <c r="E96" s="512">
        <f>'ZZZ-PG1.DBF'!I105</f>
        <v>0</v>
      </c>
      <c r="F96" s="512">
        <f>'ZZZ-PG1.DBF'!L105</f>
        <v>0</v>
      </c>
      <c r="G96" s="600">
        <f t="shared" si="4"/>
        <v>0</v>
      </c>
      <c r="H96" s="600">
        <f>'ZZZ-PG1.DBF'!S105</f>
        <v>0</v>
      </c>
      <c r="I96" s="599"/>
    </row>
    <row r="97" spans="1:9" ht="15.95" customHeight="1">
      <c r="A97" s="538" t="s">
        <v>305</v>
      </c>
      <c r="B97" s="562"/>
      <c r="C97" s="512" t="s">
        <v>0</v>
      </c>
      <c r="D97" s="603"/>
      <c r="E97" s="513">
        <f>'ZZZ-PG1.DBF'!I106</f>
        <v>0</v>
      </c>
      <c r="F97" s="513">
        <f>'ZZZ-PG1.DBF'!L106</f>
        <v>0</v>
      </c>
      <c r="G97" s="600">
        <f t="shared" si="4"/>
        <v>0</v>
      </c>
      <c r="H97" s="600">
        <f>'ZZZ-PG1.DBF'!S106</f>
        <v>0</v>
      </c>
      <c r="I97" s="599"/>
    </row>
    <row r="98" spans="1:9" ht="15.95" customHeight="1">
      <c r="A98" s="538" t="s">
        <v>145</v>
      </c>
      <c r="B98" s="539" t="s">
        <v>718</v>
      </c>
      <c r="C98" s="512" t="s">
        <v>0</v>
      </c>
      <c r="D98" s="608"/>
      <c r="E98" s="512" t="s">
        <v>0</v>
      </c>
      <c r="F98" s="512" t="s">
        <v>0</v>
      </c>
      <c r="G98" s="602" t="s">
        <v>0</v>
      </c>
      <c r="H98" s="602" t="s">
        <v>0</v>
      </c>
      <c r="I98" s="599"/>
    </row>
    <row r="99" spans="1:9" ht="15.95" customHeight="1">
      <c r="A99" s="249" t="s">
        <v>290</v>
      </c>
      <c r="B99" s="539"/>
      <c r="C99" s="512">
        <f>'ZZZ-PG1.DBF'!H109</f>
        <v>0</v>
      </c>
      <c r="D99" s="608"/>
      <c r="E99" s="512">
        <f>'ZZZ-PG1.DBF'!I109</f>
        <v>0</v>
      </c>
      <c r="F99" s="512">
        <f>'ZZZ-PG1.DBF'!L109</f>
        <v>0</v>
      </c>
      <c r="G99" s="600">
        <f t="shared" si="4"/>
        <v>0</v>
      </c>
      <c r="H99" s="600">
        <f>'ZZZ-PG1.DBF'!S109</f>
        <v>0</v>
      </c>
      <c r="I99" s="599"/>
    </row>
    <row r="100" spans="1:9" ht="15.95" customHeight="1">
      <c r="A100" s="538" t="s">
        <v>317</v>
      </c>
      <c r="B100" s="539"/>
      <c r="C100" s="512" t="s">
        <v>0</v>
      </c>
      <c r="D100" s="609"/>
      <c r="E100" s="513">
        <f>'ZZZ-PG1.DBF'!I110</f>
        <v>0</v>
      </c>
      <c r="F100" s="513">
        <f>'ZZZ-PG1.DBF'!L110</f>
        <v>0</v>
      </c>
      <c r="G100" s="600">
        <f t="shared" si="4"/>
        <v>0</v>
      </c>
      <c r="H100" s="600">
        <f>'ZZZ-PG1.DBF'!S110</f>
        <v>0</v>
      </c>
      <c r="I100" s="599"/>
    </row>
    <row r="101" spans="1:9" ht="15.95" customHeight="1">
      <c r="A101" s="538" t="s">
        <v>146</v>
      </c>
      <c r="B101" s="539" t="s">
        <v>700</v>
      </c>
      <c r="C101" s="512" t="s">
        <v>0</v>
      </c>
      <c r="D101" s="609"/>
      <c r="E101" s="512" t="s">
        <v>0</v>
      </c>
      <c r="F101" s="512" t="s">
        <v>0</v>
      </c>
      <c r="G101" s="602" t="s">
        <v>0</v>
      </c>
      <c r="H101" s="602" t="s">
        <v>0</v>
      </c>
      <c r="I101" s="599"/>
    </row>
    <row r="102" spans="1:9" ht="15.95" customHeight="1">
      <c r="A102" s="249" t="s">
        <v>292</v>
      </c>
      <c r="B102" s="539"/>
      <c r="C102" s="512">
        <f>'ZZZ-PG1.DBF'!H113</f>
        <v>0</v>
      </c>
      <c r="D102" s="609"/>
      <c r="E102" s="512">
        <f>'ZZZ-PG1.DBF'!I113</f>
        <v>0</v>
      </c>
      <c r="F102" s="512">
        <f>'ZZZ-PG1.DBF'!L113</f>
        <v>0</v>
      </c>
      <c r="G102" s="600">
        <f t="shared" si="4"/>
        <v>0</v>
      </c>
      <c r="H102" s="600">
        <f>'ZZZ-PG1.DBF'!S113</f>
        <v>0</v>
      </c>
      <c r="I102" s="599"/>
    </row>
    <row r="103" spans="1:9" ht="15.95" customHeight="1">
      <c r="A103" s="538" t="s">
        <v>319</v>
      </c>
      <c r="B103" s="539"/>
      <c r="C103" s="512" t="s">
        <v>0</v>
      </c>
      <c r="D103" s="609"/>
      <c r="E103" s="513">
        <f>'ZZZ-PG1.DBF'!I114</f>
        <v>0</v>
      </c>
      <c r="F103" s="513">
        <f>'ZZZ-PG1.DBF'!L114</f>
        <v>0</v>
      </c>
      <c r="G103" s="600">
        <f t="shared" si="4"/>
        <v>0</v>
      </c>
      <c r="H103" s="600">
        <f>'ZZZ-PG1.DBF'!S114</f>
        <v>0</v>
      </c>
      <c r="I103" s="599"/>
    </row>
    <row r="104" spans="1:9" ht="15.95" customHeight="1">
      <c r="A104" s="538" t="s">
        <v>147</v>
      </c>
      <c r="B104" s="539" t="s">
        <v>701</v>
      </c>
      <c r="C104" s="512" t="s">
        <v>0</v>
      </c>
      <c r="D104" s="609"/>
      <c r="E104" s="512" t="s">
        <v>0</v>
      </c>
      <c r="F104" s="512" t="s">
        <v>0</v>
      </c>
      <c r="G104" s="602" t="s">
        <v>0</v>
      </c>
      <c r="H104" s="602" t="s">
        <v>0</v>
      </c>
      <c r="I104" s="599"/>
    </row>
    <row r="105" spans="1:9" ht="15.95" customHeight="1">
      <c r="A105" s="511" t="s">
        <v>293</v>
      </c>
      <c r="B105" s="553"/>
      <c r="C105" s="512">
        <f>'ZZZ-PG1.DBF'!H117</f>
        <v>0</v>
      </c>
      <c r="D105" s="609"/>
      <c r="E105" s="512">
        <f>'ZZZ-PG1.DBF'!I117</f>
        <v>0</v>
      </c>
      <c r="F105" s="512">
        <f>'ZZZ-PG1.DBF'!L117</f>
        <v>0</v>
      </c>
      <c r="G105" s="600">
        <f t="shared" si="4"/>
        <v>0</v>
      </c>
      <c r="H105" s="600">
        <f>'ZZZ-PG1.DBF'!S117</f>
        <v>0</v>
      </c>
      <c r="I105" s="599"/>
    </row>
    <row r="106" spans="1:9" ht="15.95" customHeight="1">
      <c r="A106" s="511" t="s">
        <v>294</v>
      </c>
      <c r="B106" s="553"/>
      <c r="C106" s="512">
        <f>'ZZZ-PG1.DBF'!H118</f>
        <v>0</v>
      </c>
      <c r="D106" s="609"/>
      <c r="E106" s="512">
        <f>'ZZZ-PG1.DBF'!I118</f>
        <v>0</v>
      </c>
      <c r="F106" s="512">
        <f>'ZZZ-PG1.DBF'!L118</f>
        <v>0</v>
      </c>
      <c r="G106" s="600">
        <f t="shared" si="4"/>
        <v>0</v>
      </c>
      <c r="H106" s="600">
        <f>'ZZZ-PG1.DBF'!S118</f>
        <v>0</v>
      </c>
      <c r="I106" s="599"/>
    </row>
    <row r="107" spans="1:9" ht="15.95" customHeight="1">
      <c r="A107" s="511" t="s">
        <v>295</v>
      </c>
      <c r="B107" s="553"/>
      <c r="C107" s="512">
        <f>'ZZZ-PG1.DBF'!H119</f>
        <v>0</v>
      </c>
      <c r="D107" s="609"/>
      <c r="E107" s="512">
        <f>'ZZZ-PG1.DBF'!I119</f>
        <v>0</v>
      </c>
      <c r="F107" s="512">
        <f>'ZZZ-PG1.DBF'!L119</f>
        <v>0</v>
      </c>
      <c r="G107" s="600">
        <f t="shared" si="4"/>
        <v>0</v>
      </c>
      <c r="H107" s="600">
        <f>'ZZZ-PG1.DBF'!S119</f>
        <v>0</v>
      </c>
      <c r="I107" s="599"/>
    </row>
    <row r="108" spans="1:9" ht="15.95" customHeight="1">
      <c r="A108" s="511" t="s">
        <v>603</v>
      </c>
      <c r="B108" s="553"/>
      <c r="C108" s="512">
        <f>'ZZZ-PG1.DBF'!H120</f>
        <v>0</v>
      </c>
      <c r="D108" s="609"/>
      <c r="E108" s="512">
        <f>'ZZZ-PG1.DBF'!I120</f>
        <v>0</v>
      </c>
      <c r="F108" s="512">
        <f>'ZZZ-PG1.DBF'!L120</f>
        <v>0</v>
      </c>
      <c r="G108" s="600">
        <f t="shared" si="4"/>
        <v>0</v>
      </c>
      <c r="H108" s="600">
        <f>'ZZZ-PG1.DBF'!S120</f>
        <v>0</v>
      </c>
      <c r="I108" s="599"/>
    </row>
    <row r="109" spans="1:9" ht="15.95" customHeight="1">
      <c r="A109" s="538" t="s">
        <v>321</v>
      </c>
      <c r="B109" s="539"/>
      <c r="C109" s="512" t="s">
        <v>0</v>
      </c>
      <c r="D109" s="609"/>
      <c r="E109" s="513">
        <f>'ZZZ-PG1.DBF'!I121</f>
        <v>0</v>
      </c>
      <c r="F109" s="513">
        <f>'ZZZ-PG1.DBF'!L121</f>
        <v>0</v>
      </c>
      <c r="G109" s="600">
        <f t="shared" si="4"/>
        <v>0</v>
      </c>
      <c r="H109" s="600">
        <f>'ZZZ-PG1.DBF'!S121</f>
        <v>0</v>
      </c>
      <c r="I109" s="599"/>
    </row>
    <row r="110" spans="1:9" ht="15.95" customHeight="1" thickBot="1">
      <c r="A110" s="538" t="s">
        <v>322</v>
      </c>
      <c r="B110" s="538"/>
      <c r="C110" s="516" t="s">
        <v>0</v>
      </c>
      <c r="D110" s="604"/>
      <c r="E110" s="517">
        <f>'ZZZ-PG1.DBF'!I123</f>
        <v>1000000</v>
      </c>
      <c r="F110" s="517">
        <f>'ZZZ-PG1.DBF'!L123</f>
        <v>1000000</v>
      </c>
      <c r="G110" s="604">
        <f t="shared" si="4"/>
        <v>0</v>
      </c>
      <c r="H110" s="604">
        <f>'ZZZ-PG1.DBF'!S123</f>
        <v>0</v>
      </c>
      <c r="I110" s="599"/>
    </row>
    <row r="111" spans="1:9" ht="15.95" customHeight="1">
      <c r="A111" s="565" t="s">
        <v>610</v>
      </c>
      <c r="B111" s="565"/>
      <c r="C111" s="593" t="s">
        <v>0</v>
      </c>
      <c r="D111" s="847"/>
      <c r="E111" s="594">
        <f>'ZZZ-PG1.DBF'!I125</f>
        <v>10021000</v>
      </c>
      <c r="F111" s="594">
        <f>'ZZZ-PG1.DBF'!L125</f>
        <v>9890940</v>
      </c>
      <c r="G111" s="847">
        <f t="shared" si="4"/>
        <v>-130060</v>
      </c>
      <c r="H111" s="847">
        <f>'ZZZ-PG1.DBF'!S125</f>
        <v>-1.3</v>
      </c>
      <c r="I111" s="611"/>
    </row>
    <row r="112" spans="1:9" ht="15.95" customHeight="1">
      <c r="A112" s="566"/>
      <c r="B112" s="566"/>
      <c r="C112" s="566"/>
      <c r="D112" s="522"/>
      <c r="E112" s="837"/>
      <c r="F112" s="837"/>
      <c r="G112" s="837"/>
      <c r="H112" s="522"/>
      <c r="I112" s="522"/>
    </row>
    <row r="113" spans="1:10" ht="15.95" customHeight="1">
      <c r="A113" s="566"/>
      <c r="B113" s="566"/>
      <c r="C113" s="566"/>
      <c r="D113" s="522"/>
      <c r="E113" s="522"/>
      <c r="F113" s="522"/>
      <c r="G113" s="522"/>
      <c r="H113" s="522"/>
      <c r="I113" s="522"/>
    </row>
    <row r="114" spans="1:10">
      <c r="A114" s="522"/>
      <c r="B114" s="522"/>
      <c r="C114" s="522"/>
      <c r="D114" s="522"/>
      <c r="E114" s="522"/>
      <c r="G114" s="522"/>
      <c r="H114" s="522"/>
      <c r="I114" s="287" t="s">
        <v>365</v>
      </c>
    </row>
    <row r="115" spans="1:10" ht="15.75">
      <c r="A115" s="522"/>
      <c r="B115" s="522"/>
      <c r="C115" s="522"/>
      <c r="D115" s="522"/>
      <c r="E115" s="522"/>
      <c r="G115" s="522"/>
      <c r="H115" s="522"/>
      <c r="I115" s="293" t="s">
        <v>234</v>
      </c>
    </row>
    <row r="116" spans="1:10" ht="15.75">
      <c r="I116" s="294" t="s">
        <v>241</v>
      </c>
    </row>
    <row r="117" spans="1:10" ht="15.75">
      <c r="I117" s="295" t="s">
        <v>14</v>
      </c>
    </row>
    <row r="118" spans="1:10" ht="15.75">
      <c r="I118" s="295"/>
    </row>
    <row r="119" spans="1:10" ht="15.75">
      <c r="I119" s="504" t="s">
        <v>613</v>
      </c>
      <c r="J119" s="336"/>
    </row>
    <row r="120" spans="1:10" ht="18.75">
      <c r="A120" s="1257" t="s">
        <v>438</v>
      </c>
      <c r="B120" s="1257"/>
      <c r="C120" s="1257"/>
      <c r="D120" s="1257"/>
      <c r="E120" s="1257"/>
      <c r="F120" s="1257"/>
      <c r="G120" s="1257"/>
      <c r="H120" s="1257"/>
      <c r="I120" s="1257"/>
    </row>
    <row r="121" spans="1:10" ht="18.75">
      <c r="A121" s="286"/>
      <c r="B121" s="286"/>
      <c r="C121" s="286"/>
      <c r="D121" s="286"/>
      <c r="E121" s="286"/>
      <c r="F121" s="286"/>
      <c r="G121" s="286"/>
      <c r="H121" s="286"/>
      <c r="I121" s="286"/>
    </row>
    <row r="122" spans="1:10" ht="18.75">
      <c r="A122" s="520" t="str">
        <f>"වියදම් ශීර්ෂ අංකය :  "&amp;'ZZZ-PG1.DBF'!A145</f>
        <v>වියදම් ශීර්ෂ අංකය :  603</v>
      </c>
      <c r="B122" s="286"/>
      <c r="C122" s="276"/>
      <c r="D122" s="281"/>
      <c r="E122" s="521" t="e">
        <f>'E3(ii)(1)'!#REF!</f>
        <v>#REF!</v>
      </c>
      <c r="F122" s="503"/>
      <c r="G122" s="503"/>
      <c r="H122" s="595"/>
      <c r="J122" s="283"/>
    </row>
    <row r="123" spans="1:10" ht="18.75">
      <c r="A123" s="520" t="str">
        <f>"වැඩසටහන් අංකය හා නාමය : "&amp;'ZZZ-PG1.DBF'!B145</f>
        <v xml:space="preserve">වැඩසටහන් අංකය හා නාමය : </v>
      </c>
      <c r="B123" s="520"/>
      <c r="C123" s="276"/>
      <c r="D123" s="520"/>
      <c r="E123" s="283"/>
      <c r="F123" s="503"/>
      <c r="G123" s="503"/>
      <c r="H123" s="595"/>
      <c r="J123" s="283"/>
    </row>
    <row r="124" spans="1:10" ht="18.75">
      <c r="A124" s="520" t="str">
        <f>"ව්‍යාපෘති අංකය හා නාමය : "&amp;'ZZZ-PG1.DBF'!C145</f>
        <v xml:space="preserve">ව්‍යාපෘති අංකය හා නාමය : </v>
      </c>
      <c r="B124" s="520"/>
      <c r="C124" s="276"/>
      <c r="D124" s="520"/>
      <c r="E124" s="283"/>
      <c r="F124" s="503"/>
      <c r="G124" s="503"/>
      <c r="H124" s="595"/>
      <c r="J124" s="283"/>
    </row>
    <row r="125" spans="1:10">
      <c r="I125" s="596" t="s">
        <v>323</v>
      </c>
    </row>
    <row r="126" spans="1:10" ht="35.25" customHeight="1">
      <c r="A126" s="1226" t="s">
        <v>190</v>
      </c>
      <c r="B126" s="1226" t="s">
        <v>125</v>
      </c>
      <c r="C126" s="1223" t="s">
        <v>470</v>
      </c>
      <c r="D126" s="1226" t="s">
        <v>191</v>
      </c>
      <c r="E126" s="97" t="s">
        <v>380</v>
      </c>
      <c r="F126" s="97" t="s">
        <v>381</v>
      </c>
      <c r="G126" s="97" t="s">
        <v>324</v>
      </c>
      <c r="H126" s="1226" t="s">
        <v>382</v>
      </c>
      <c r="I126" s="1226" t="s">
        <v>227</v>
      </c>
      <c r="J126" s="597"/>
    </row>
    <row r="127" spans="1:10" ht="54" customHeight="1">
      <c r="A127" s="1228"/>
      <c r="B127" s="1228"/>
      <c r="C127" s="1223"/>
      <c r="D127" s="1228"/>
      <c r="E127" s="598" t="s">
        <v>9</v>
      </c>
      <c r="F127" s="598" t="s">
        <v>9</v>
      </c>
      <c r="G127" s="598"/>
      <c r="H127" s="1228"/>
      <c r="I127" s="1228"/>
      <c r="J127" s="597"/>
    </row>
    <row r="128" spans="1:10">
      <c r="A128" s="525"/>
      <c r="B128" s="525"/>
      <c r="C128" s="525"/>
      <c r="D128" s="97"/>
      <c r="E128" s="97"/>
      <c r="F128" s="97"/>
      <c r="G128" s="97"/>
      <c r="H128" s="97"/>
      <c r="I128" s="97"/>
      <c r="J128" s="597"/>
    </row>
    <row r="129" spans="1:9">
      <c r="A129" s="534" t="s">
        <v>137</v>
      </c>
      <c r="B129" s="534"/>
      <c r="C129" s="534"/>
      <c r="D129" s="599"/>
      <c r="E129" s="599"/>
      <c r="F129" s="599"/>
      <c r="G129" s="599"/>
      <c r="H129" s="599"/>
      <c r="I129" s="599"/>
    </row>
    <row r="130" spans="1:9">
      <c r="A130" s="534"/>
      <c r="B130" s="534"/>
      <c r="C130" s="534"/>
      <c r="D130" s="599"/>
      <c r="E130" s="599"/>
      <c r="F130" s="599"/>
      <c r="G130" s="599"/>
      <c r="H130" s="599"/>
      <c r="I130" s="599"/>
    </row>
    <row r="131" spans="1:9" ht="30">
      <c r="A131" s="538" t="s">
        <v>805</v>
      </c>
      <c r="B131" s="539" t="s">
        <v>711</v>
      </c>
      <c r="C131" s="538"/>
      <c r="D131" s="599"/>
      <c r="E131" s="599"/>
      <c r="F131" s="599"/>
      <c r="G131" s="599"/>
      <c r="H131" s="599"/>
      <c r="I131" s="599"/>
    </row>
    <row r="132" spans="1:9">
      <c r="A132" s="534" t="s">
        <v>17</v>
      </c>
      <c r="B132" s="540"/>
      <c r="C132" s="534"/>
      <c r="D132" s="599"/>
      <c r="E132" s="599"/>
      <c r="F132" s="599"/>
      <c r="G132" s="599"/>
      <c r="H132" s="599"/>
      <c r="I132" s="599"/>
    </row>
    <row r="133" spans="1:9">
      <c r="A133" s="249" t="s">
        <v>245</v>
      </c>
      <c r="B133" s="539"/>
      <c r="C133" s="512">
        <f>'ZZZ-PG1.DBF'!H145</f>
        <v>0</v>
      </c>
      <c r="D133" s="600"/>
      <c r="E133" s="512">
        <f>'ZZZ-PG1.DBF'!I145</f>
        <v>0</v>
      </c>
      <c r="F133" s="512">
        <f>'ZZZ-PG1.DBF'!L145</f>
        <v>0</v>
      </c>
      <c r="G133" s="600">
        <f>F133-E133</f>
        <v>0</v>
      </c>
      <c r="H133" s="600">
        <f>'ZZZ-PG1.DBF'!S145</f>
        <v>0</v>
      </c>
      <c r="I133" s="599"/>
    </row>
    <row r="134" spans="1:9">
      <c r="A134" s="249" t="s">
        <v>246</v>
      </c>
      <c r="B134" s="539"/>
      <c r="C134" s="512">
        <f>'ZZZ-PG1.DBF'!H146</f>
        <v>0</v>
      </c>
      <c r="D134" s="600"/>
      <c r="E134" s="512">
        <f>'ZZZ-PG1.DBF'!I146</f>
        <v>0</v>
      </c>
      <c r="F134" s="512">
        <f>'ZZZ-PG1.DBF'!L146</f>
        <v>0</v>
      </c>
      <c r="G134" s="600">
        <f>F134-E134</f>
        <v>0</v>
      </c>
      <c r="H134" s="600">
        <f>'ZZZ-PG1.DBF'!S146</f>
        <v>0</v>
      </c>
      <c r="I134" s="599"/>
    </row>
    <row r="135" spans="1:9">
      <c r="A135" s="249" t="s">
        <v>247</v>
      </c>
      <c r="B135" s="539"/>
      <c r="C135" s="512">
        <f>'ZZZ-PG1.DBF'!H147</f>
        <v>0</v>
      </c>
      <c r="D135" s="600"/>
      <c r="E135" s="512">
        <f>'ZZZ-PG1.DBF'!I147</f>
        <v>0</v>
      </c>
      <c r="F135" s="512">
        <f>'ZZZ-PG1.DBF'!L147</f>
        <v>0</v>
      </c>
      <c r="G135" s="600">
        <f>F135-E135</f>
        <v>0</v>
      </c>
      <c r="H135" s="600">
        <f>'ZZZ-PG1.DBF'!S147</f>
        <v>0</v>
      </c>
      <c r="I135" s="599"/>
    </row>
    <row r="136" spans="1:9">
      <c r="A136" s="542" t="s">
        <v>467</v>
      </c>
      <c r="B136" s="543"/>
      <c r="C136" s="512" t="s">
        <v>0</v>
      </c>
      <c r="D136" s="601"/>
      <c r="E136" s="513">
        <f>'ZZZ-PG1.DBF'!I148</f>
        <v>0</v>
      </c>
      <c r="F136" s="513">
        <f>'ZZZ-PG1.DBF'!L148</f>
        <v>0</v>
      </c>
      <c r="G136" s="600">
        <f>F136-E136</f>
        <v>0</v>
      </c>
      <c r="H136" s="600">
        <f>'ZZZ-PG1.DBF'!S148</f>
        <v>0</v>
      </c>
      <c r="I136" s="599"/>
    </row>
    <row r="137" spans="1:9" ht="30">
      <c r="A137" s="538" t="s">
        <v>806</v>
      </c>
      <c r="B137" s="539" t="s">
        <v>712</v>
      </c>
      <c r="C137" s="512" t="s">
        <v>0</v>
      </c>
      <c r="D137" s="600"/>
      <c r="E137" s="512" t="s">
        <v>0</v>
      </c>
      <c r="F137" s="512" t="s">
        <v>0</v>
      </c>
      <c r="G137" s="602" t="s">
        <v>0</v>
      </c>
      <c r="H137" s="602" t="s">
        <v>0</v>
      </c>
      <c r="I137" s="599"/>
    </row>
    <row r="138" spans="1:9" ht="18.75" customHeight="1">
      <c r="A138" s="534" t="s">
        <v>192</v>
      </c>
      <c r="B138" s="540"/>
      <c r="C138" s="512" t="s">
        <v>0</v>
      </c>
      <c r="D138" s="600"/>
      <c r="E138" s="512" t="s">
        <v>0</v>
      </c>
      <c r="F138" s="512" t="s">
        <v>0</v>
      </c>
      <c r="G138" s="602" t="s">
        <v>0</v>
      </c>
      <c r="H138" s="602" t="s">
        <v>0</v>
      </c>
      <c r="I138" s="599"/>
    </row>
    <row r="139" spans="1:9">
      <c r="A139" s="544" t="s">
        <v>248</v>
      </c>
      <c r="B139" s="545"/>
      <c r="C139" s="512">
        <f>'ZZZ-PG1.DBF'!H151</f>
        <v>0</v>
      </c>
      <c r="D139" s="600"/>
      <c r="E139" s="512">
        <f>'ZZZ-PG1.DBF'!I151</f>
        <v>0</v>
      </c>
      <c r="F139" s="512">
        <f>'ZZZ-PG1.DBF'!L151</f>
        <v>0</v>
      </c>
      <c r="G139" s="600">
        <f>F139-E139</f>
        <v>0</v>
      </c>
      <c r="H139" s="600">
        <f>'ZZZ-PG1.DBF'!S151</f>
        <v>0</v>
      </c>
      <c r="I139" s="599"/>
    </row>
    <row r="140" spans="1:9">
      <c r="A140" s="544" t="s">
        <v>249</v>
      </c>
      <c r="B140" s="546"/>
      <c r="C140" s="512">
        <f>'ZZZ-PG1.DBF'!H152</f>
        <v>0</v>
      </c>
      <c r="D140" s="600"/>
      <c r="E140" s="512">
        <f>'ZZZ-PG1.DBF'!I152</f>
        <v>0</v>
      </c>
      <c r="F140" s="512">
        <f>'ZZZ-PG1.DBF'!L152</f>
        <v>0</v>
      </c>
      <c r="G140" s="600">
        <f>F140-E140</f>
        <v>0</v>
      </c>
      <c r="H140" s="600">
        <f>'ZZZ-PG1.DBF'!S152</f>
        <v>0</v>
      </c>
      <c r="I140" s="599"/>
    </row>
    <row r="141" spans="1:9">
      <c r="A141" s="547" t="s">
        <v>303</v>
      </c>
      <c r="B141" s="546"/>
      <c r="C141" s="512" t="s">
        <v>0</v>
      </c>
      <c r="D141" s="601"/>
      <c r="E141" s="513">
        <f>'ZZZ-PG1.DBF'!I153</f>
        <v>0</v>
      </c>
      <c r="F141" s="513">
        <f>'ZZZ-PG1.DBF'!L153</f>
        <v>0</v>
      </c>
      <c r="G141" s="600">
        <f>F141-E141</f>
        <v>0</v>
      </c>
      <c r="H141" s="600">
        <f>'ZZZ-PG1.DBF'!S153</f>
        <v>0</v>
      </c>
      <c r="I141" s="599"/>
    </row>
    <row r="142" spans="1:9">
      <c r="A142" s="547"/>
      <c r="B142" s="546"/>
      <c r="C142" s="512" t="s">
        <v>0</v>
      </c>
      <c r="D142" s="600"/>
      <c r="E142" s="512" t="s">
        <v>0</v>
      </c>
      <c r="F142" s="512" t="s">
        <v>0</v>
      </c>
      <c r="G142" s="602" t="s">
        <v>0</v>
      </c>
      <c r="H142" s="602" t="s">
        <v>0</v>
      </c>
      <c r="I142" s="599"/>
    </row>
    <row r="143" spans="1:9">
      <c r="A143" s="548" t="s">
        <v>193</v>
      </c>
      <c r="B143" s="549"/>
      <c r="C143" s="512" t="s">
        <v>0</v>
      </c>
      <c r="D143" s="600"/>
      <c r="E143" s="512" t="s">
        <v>0</v>
      </c>
      <c r="F143" s="512" t="s">
        <v>0</v>
      </c>
      <c r="G143" s="602" t="s">
        <v>0</v>
      </c>
      <c r="H143" s="602" t="s">
        <v>0</v>
      </c>
      <c r="I143" s="599"/>
    </row>
    <row r="144" spans="1:9">
      <c r="A144" s="544" t="s">
        <v>250</v>
      </c>
      <c r="B144" s="545"/>
      <c r="C144" s="512">
        <f>'ZZZ-PG1.DBF'!H156</f>
        <v>0</v>
      </c>
      <c r="D144" s="600"/>
      <c r="E144" s="512">
        <f>'ZZZ-PG1.DBF'!I156</f>
        <v>0</v>
      </c>
      <c r="F144" s="512">
        <f>'ZZZ-PG1.DBF'!L156</f>
        <v>0</v>
      </c>
      <c r="G144" s="600">
        <f t="shared" ref="G144:G150" si="5">F144-E144</f>
        <v>0</v>
      </c>
      <c r="H144" s="600">
        <f>'ZZZ-PG1.DBF'!S156</f>
        <v>0</v>
      </c>
      <c r="I144" s="599"/>
    </row>
    <row r="145" spans="1:9">
      <c r="A145" s="550" t="s">
        <v>251</v>
      </c>
      <c r="B145" s="545"/>
      <c r="C145" s="512">
        <f>'ZZZ-PG1.DBF'!H157</f>
        <v>0</v>
      </c>
      <c r="D145" s="600"/>
      <c r="E145" s="512">
        <f>'ZZZ-PG1.DBF'!I157</f>
        <v>0</v>
      </c>
      <c r="F145" s="512">
        <f>'ZZZ-PG1.DBF'!L157</f>
        <v>0</v>
      </c>
      <c r="G145" s="600">
        <f t="shared" si="5"/>
        <v>0</v>
      </c>
      <c r="H145" s="600">
        <f>'ZZZ-PG1.DBF'!S157</f>
        <v>0</v>
      </c>
      <c r="I145" s="599"/>
    </row>
    <row r="146" spans="1:9">
      <c r="A146" s="550" t="s">
        <v>252</v>
      </c>
      <c r="B146" s="545"/>
      <c r="C146" s="512">
        <f>'ZZZ-PG1.DBF'!H158</f>
        <v>0</v>
      </c>
      <c r="D146" s="600"/>
      <c r="E146" s="512">
        <f>'ZZZ-PG1.DBF'!I158</f>
        <v>0</v>
      </c>
      <c r="F146" s="512">
        <f>'ZZZ-PG1.DBF'!L158</f>
        <v>0</v>
      </c>
      <c r="G146" s="600">
        <f t="shared" si="5"/>
        <v>0</v>
      </c>
      <c r="H146" s="600">
        <f>'ZZZ-PG1.DBF'!S158</f>
        <v>0</v>
      </c>
      <c r="I146" s="599"/>
    </row>
    <row r="147" spans="1:9">
      <c r="A147" s="249" t="s">
        <v>253</v>
      </c>
      <c r="B147" s="539"/>
      <c r="C147" s="512">
        <f>'ZZZ-PG1.DBF'!H159</f>
        <v>0</v>
      </c>
      <c r="D147" s="600"/>
      <c r="E147" s="512">
        <f>'ZZZ-PG1.DBF'!I159</f>
        <v>0</v>
      </c>
      <c r="F147" s="512">
        <f>'ZZZ-PG1.DBF'!L159</f>
        <v>0</v>
      </c>
      <c r="G147" s="600">
        <f t="shared" si="5"/>
        <v>0</v>
      </c>
      <c r="H147" s="600">
        <f>'ZZZ-PG1.DBF'!S159</f>
        <v>0</v>
      </c>
      <c r="I147" s="599"/>
    </row>
    <row r="148" spans="1:9">
      <c r="A148" s="249" t="s">
        <v>254</v>
      </c>
      <c r="B148" s="539"/>
      <c r="C148" s="512">
        <f>'ZZZ-PG1.DBF'!H160</f>
        <v>0</v>
      </c>
      <c r="D148" s="600"/>
      <c r="E148" s="512">
        <f>'ZZZ-PG1.DBF'!I160</f>
        <v>0</v>
      </c>
      <c r="F148" s="512">
        <f>'ZZZ-PG1.DBF'!L160</f>
        <v>0</v>
      </c>
      <c r="G148" s="600">
        <f t="shared" si="5"/>
        <v>0</v>
      </c>
      <c r="H148" s="600">
        <f>'ZZZ-PG1.DBF'!S160</f>
        <v>0</v>
      </c>
      <c r="I148" s="599"/>
    </row>
    <row r="149" spans="1:9">
      <c r="A149" s="249" t="s">
        <v>468</v>
      </c>
      <c r="B149" s="539"/>
      <c r="C149" s="512">
        <f>'ZZZ-PG1.DBF'!H161</f>
        <v>0</v>
      </c>
      <c r="D149" s="601"/>
      <c r="E149" s="512">
        <f>'ZZZ-PG1.DBF'!I161</f>
        <v>0</v>
      </c>
      <c r="F149" s="512">
        <f>'ZZZ-PG1.DBF'!L161</f>
        <v>0</v>
      </c>
      <c r="G149" s="600">
        <f t="shared" si="5"/>
        <v>0</v>
      </c>
      <c r="H149" s="600">
        <f>'ZZZ-PG1.DBF'!S161</f>
        <v>0</v>
      </c>
      <c r="I149" s="599"/>
    </row>
    <row r="150" spans="1:9">
      <c r="A150" s="538" t="s">
        <v>304</v>
      </c>
      <c r="B150" s="539"/>
      <c r="C150" s="512" t="s">
        <v>0</v>
      </c>
      <c r="D150" s="601"/>
      <c r="E150" s="513">
        <f>'ZZZ-PG1.DBF'!I162</f>
        <v>0</v>
      </c>
      <c r="F150" s="513">
        <f>'ZZZ-PG1.DBF'!L162</f>
        <v>0</v>
      </c>
      <c r="G150" s="600">
        <f t="shared" si="5"/>
        <v>0</v>
      </c>
      <c r="H150" s="600">
        <f>'ZZZ-PG1.DBF'!S162</f>
        <v>0</v>
      </c>
      <c r="I150" s="599"/>
    </row>
    <row r="151" spans="1:9">
      <c r="A151" s="538"/>
      <c r="B151" s="539"/>
      <c r="C151" s="512" t="s">
        <v>0</v>
      </c>
      <c r="D151" s="603"/>
      <c r="E151" s="512" t="s">
        <v>0</v>
      </c>
      <c r="F151" s="512" t="s">
        <v>0</v>
      </c>
      <c r="G151" s="602" t="s">
        <v>0</v>
      </c>
      <c r="H151" s="602" t="s">
        <v>0</v>
      </c>
      <c r="I151" s="599"/>
    </row>
    <row r="152" spans="1:9">
      <c r="A152" s="534" t="s">
        <v>194</v>
      </c>
      <c r="B152" s="540"/>
      <c r="C152" s="512" t="s">
        <v>0</v>
      </c>
      <c r="D152" s="600"/>
      <c r="E152" s="512" t="s">
        <v>0</v>
      </c>
      <c r="F152" s="512" t="s">
        <v>0</v>
      </c>
      <c r="G152" s="602" t="s">
        <v>0</v>
      </c>
      <c r="H152" s="602" t="s">
        <v>0</v>
      </c>
      <c r="I152" s="599"/>
    </row>
    <row r="153" spans="1:9">
      <c r="A153" s="249" t="s">
        <v>255</v>
      </c>
      <c r="B153" s="539"/>
      <c r="C153" s="512">
        <f>'ZZZ-PG1.DBF'!H165</f>
        <v>0</v>
      </c>
      <c r="D153" s="600"/>
      <c r="E153" s="512">
        <f>'ZZZ-PG1.DBF'!I165</f>
        <v>0</v>
      </c>
      <c r="F153" s="512">
        <f>'ZZZ-PG1.DBF'!L165</f>
        <v>0</v>
      </c>
      <c r="G153" s="600">
        <f t="shared" ref="G153:G159" si="6">F153-E153</f>
        <v>0</v>
      </c>
      <c r="H153" s="600">
        <f>'ZZZ-PG1.DBF'!S165</f>
        <v>0</v>
      </c>
      <c r="I153" s="599"/>
    </row>
    <row r="154" spans="1:9">
      <c r="A154" s="249" t="s">
        <v>256</v>
      </c>
      <c r="B154" s="539"/>
      <c r="C154" s="512">
        <f>'ZZZ-PG1.DBF'!H166</f>
        <v>0</v>
      </c>
      <c r="D154" s="600"/>
      <c r="E154" s="512">
        <f>'ZZZ-PG1.DBF'!I166</f>
        <v>0</v>
      </c>
      <c r="F154" s="512">
        <f>'ZZZ-PG1.DBF'!L166</f>
        <v>0</v>
      </c>
      <c r="G154" s="600">
        <f t="shared" si="6"/>
        <v>0</v>
      </c>
      <c r="H154" s="600">
        <f>'ZZZ-PG1.DBF'!S166</f>
        <v>0</v>
      </c>
      <c r="I154" s="599"/>
    </row>
    <row r="155" spans="1:9">
      <c r="A155" s="249" t="s">
        <v>257</v>
      </c>
      <c r="B155" s="539"/>
      <c r="C155" s="512">
        <f>'ZZZ-PG1.DBF'!H167</f>
        <v>0</v>
      </c>
      <c r="D155" s="600"/>
      <c r="E155" s="512">
        <f>'ZZZ-PG1.DBF'!I167</f>
        <v>0</v>
      </c>
      <c r="F155" s="512">
        <f>'ZZZ-PG1.DBF'!L167</f>
        <v>0</v>
      </c>
      <c r="G155" s="600">
        <f t="shared" si="6"/>
        <v>0</v>
      </c>
      <c r="H155" s="600">
        <f>'ZZZ-PG1.DBF'!S167</f>
        <v>0</v>
      </c>
      <c r="I155" s="599"/>
    </row>
    <row r="156" spans="1:9">
      <c r="A156" s="249" t="s">
        <v>458</v>
      </c>
      <c r="B156" s="539"/>
      <c r="C156" s="512">
        <f>'ZZZ-PG1.DBF'!H168</f>
        <v>0</v>
      </c>
      <c r="D156" s="601"/>
      <c r="E156" s="512">
        <f>'ZZZ-PG1.DBF'!I168</f>
        <v>0</v>
      </c>
      <c r="F156" s="512">
        <f>'ZZZ-PG1.DBF'!L168</f>
        <v>0</v>
      </c>
      <c r="G156" s="600">
        <f t="shared" si="6"/>
        <v>0</v>
      </c>
      <c r="H156" s="600">
        <f>'ZZZ-PG1.DBF'!S168</f>
        <v>0</v>
      </c>
      <c r="I156" s="599"/>
    </row>
    <row r="157" spans="1:9">
      <c r="A157" s="552" t="s">
        <v>608</v>
      </c>
      <c r="B157" s="553"/>
      <c r="C157" s="512">
        <f>'ZZZ-PG1.DBF'!H169</f>
        <v>0</v>
      </c>
      <c r="D157" s="600"/>
      <c r="E157" s="512">
        <f>'ZZZ-PG1.DBF'!I169</f>
        <v>0</v>
      </c>
      <c r="F157" s="512">
        <f>'ZZZ-PG1.DBF'!L169</f>
        <v>0</v>
      </c>
      <c r="G157" s="600">
        <f t="shared" si="6"/>
        <v>0</v>
      </c>
      <c r="H157" s="600">
        <f>'ZZZ-PG1.DBF'!S169</f>
        <v>0</v>
      </c>
      <c r="I157" s="599"/>
    </row>
    <row r="158" spans="1:9">
      <c r="A158" s="249" t="s">
        <v>459</v>
      </c>
      <c r="B158" s="539"/>
      <c r="C158" s="512">
        <f>'ZZZ-PG1.DBF'!H170</f>
        <v>0</v>
      </c>
      <c r="D158" s="600"/>
      <c r="E158" s="512">
        <f>'ZZZ-PG1.DBF'!I170</f>
        <v>0</v>
      </c>
      <c r="F158" s="512">
        <f>'ZZZ-PG1.DBF'!L170</f>
        <v>0</v>
      </c>
      <c r="G158" s="600">
        <f t="shared" si="6"/>
        <v>0</v>
      </c>
      <c r="H158" s="600">
        <f>'ZZZ-PG1.DBF'!S170</f>
        <v>0</v>
      </c>
      <c r="I158" s="599"/>
    </row>
    <row r="159" spans="1:9">
      <c r="A159" s="538" t="s">
        <v>305</v>
      </c>
      <c r="B159" s="539"/>
      <c r="C159" s="512" t="s">
        <v>0</v>
      </c>
      <c r="D159" s="601"/>
      <c r="E159" s="513">
        <f>'ZZZ-PG1.DBF'!I171</f>
        <v>0</v>
      </c>
      <c r="F159" s="513">
        <f>'ZZZ-PG1.DBF'!L171</f>
        <v>0</v>
      </c>
      <c r="G159" s="600">
        <f t="shared" si="6"/>
        <v>0</v>
      </c>
      <c r="H159" s="600">
        <f>'ZZZ-PG1.DBF'!S171</f>
        <v>0</v>
      </c>
      <c r="I159" s="599"/>
    </row>
    <row r="160" spans="1:9">
      <c r="A160" s="538"/>
      <c r="B160" s="539"/>
      <c r="C160" s="512" t="s">
        <v>0</v>
      </c>
      <c r="D160" s="600"/>
      <c r="E160" s="512" t="s">
        <v>0</v>
      </c>
      <c r="F160" s="512" t="s">
        <v>0</v>
      </c>
      <c r="G160" s="602" t="s">
        <v>0</v>
      </c>
      <c r="H160" s="602" t="s">
        <v>0</v>
      </c>
      <c r="I160" s="599"/>
    </row>
    <row r="161" spans="1:9">
      <c r="A161" s="534" t="s">
        <v>195</v>
      </c>
      <c r="B161" s="540"/>
      <c r="C161" s="512" t="s">
        <v>0</v>
      </c>
      <c r="D161" s="600"/>
      <c r="E161" s="512" t="s">
        <v>0</v>
      </c>
      <c r="F161" s="512" t="s">
        <v>0</v>
      </c>
      <c r="G161" s="602" t="s">
        <v>0</v>
      </c>
      <c r="H161" s="602" t="s">
        <v>0</v>
      </c>
      <c r="I161" s="599"/>
    </row>
    <row r="162" spans="1:9">
      <c r="A162" s="249" t="s">
        <v>258</v>
      </c>
      <c r="B162" s="539"/>
      <c r="C162" s="512">
        <f>'ZZZ-PG1.DBF'!H174</f>
        <v>0</v>
      </c>
      <c r="D162" s="600"/>
      <c r="E162" s="512">
        <f>'ZZZ-PG1.DBF'!I174</f>
        <v>0</v>
      </c>
      <c r="F162" s="512">
        <f>'ZZZ-PG1.DBF'!L174</f>
        <v>0</v>
      </c>
      <c r="G162" s="600">
        <f t="shared" ref="G162:G172" si="7">F162-E162</f>
        <v>0</v>
      </c>
      <c r="H162" s="600">
        <f>'ZZZ-PG1.DBF'!S174</f>
        <v>0</v>
      </c>
      <c r="I162" s="599"/>
    </row>
    <row r="163" spans="1:9">
      <c r="A163" s="249" t="s">
        <v>259</v>
      </c>
      <c r="B163" s="539"/>
      <c r="C163" s="512">
        <f>'ZZZ-PG1.DBF'!H175</f>
        <v>0</v>
      </c>
      <c r="D163" s="600"/>
      <c r="E163" s="512">
        <f>'ZZZ-PG1.DBF'!I175</f>
        <v>0</v>
      </c>
      <c r="F163" s="512">
        <f>'ZZZ-PG1.DBF'!L175</f>
        <v>0</v>
      </c>
      <c r="G163" s="600">
        <f t="shared" si="7"/>
        <v>0</v>
      </c>
      <c r="H163" s="600">
        <f>'ZZZ-PG1.DBF'!S175</f>
        <v>0</v>
      </c>
      <c r="I163" s="599"/>
    </row>
    <row r="164" spans="1:9">
      <c r="A164" s="249" t="s">
        <v>260</v>
      </c>
      <c r="B164" s="539"/>
      <c r="C164" s="512">
        <f>'ZZZ-PG1.DBF'!H176</f>
        <v>0</v>
      </c>
      <c r="D164" s="600"/>
      <c r="E164" s="512">
        <f>'ZZZ-PG1.DBF'!I176</f>
        <v>0</v>
      </c>
      <c r="F164" s="512">
        <f>'ZZZ-PG1.DBF'!L176</f>
        <v>0</v>
      </c>
      <c r="G164" s="600">
        <f t="shared" si="7"/>
        <v>0</v>
      </c>
      <c r="H164" s="600">
        <f>'ZZZ-PG1.DBF'!S176</f>
        <v>0</v>
      </c>
      <c r="I164" s="599"/>
    </row>
    <row r="165" spans="1:9">
      <c r="A165" s="249" t="s">
        <v>261</v>
      </c>
      <c r="B165" s="539"/>
      <c r="C165" s="512">
        <f>'ZZZ-PG1.DBF'!H177</f>
        <v>0</v>
      </c>
      <c r="D165" s="600"/>
      <c r="E165" s="512">
        <f>'ZZZ-PG1.DBF'!I177</f>
        <v>0</v>
      </c>
      <c r="F165" s="512">
        <f>'ZZZ-PG1.DBF'!L177</f>
        <v>0</v>
      </c>
      <c r="G165" s="600">
        <f t="shared" si="7"/>
        <v>0</v>
      </c>
      <c r="H165" s="600">
        <f>'ZZZ-PG1.DBF'!S177</f>
        <v>0</v>
      </c>
      <c r="I165" s="599"/>
    </row>
    <row r="166" spans="1:9">
      <c r="A166" s="511" t="s">
        <v>262</v>
      </c>
      <c r="B166" s="553"/>
      <c r="C166" s="512">
        <f>'ZZZ-PG1.DBF'!H178</f>
        <v>0</v>
      </c>
      <c r="D166" s="600"/>
      <c r="E166" s="512">
        <f>'ZZZ-PG1.DBF'!I178</f>
        <v>0</v>
      </c>
      <c r="F166" s="512">
        <f>'ZZZ-PG1.DBF'!L178</f>
        <v>0</v>
      </c>
      <c r="G166" s="600">
        <f t="shared" si="7"/>
        <v>0</v>
      </c>
      <c r="H166" s="600">
        <f>'ZZZ-PG1.DBF'!S178</f>
        <v>0</v>
      </c>
      <c r="I166" s="599"/>
    </row>
    <row r="167" spans="1:9">
      <c r="A167" s="249" t="s">
        <v>426</v>
      </c>
      <c r="B167" s="539"/>
      <c r="C167" s="512">
        <f>'ZZZ-PG1.DBF'!H179</f>
        <v>0</v>
      </c>
      <c r="D167" s="600"/>
      <c r="E167" s="512">
        <f>'ZZZ-PG1.DBF'!I179</f>
        <v>0</v>
      </c>
      <c r="F167" s="512">
        <f>'ZZZ-PG1.DBF'!L179</f>
        <v>0</v>
      </c>
      <c r="G167" s="600">
        <f t="shared" si="7"/>
        <v>0</v>
      </c>
      <c r="H167" s="600">
        <f>'ZZZ-PG1.DBF'!S179</f>
        <v>0</v>
      </c>
      <c r="I167" s="599"/>
    </row>
    <row r="168" spans="1:9">
      <c r="A168" s="249" t="s">
        <v>460</v>
      </c>
      <c r="B168" s="539"/>
      <c r="C168" s="512">
        <f>'ZZZ-PG1.DBF'!H180</f>
        <v>0</v>
      </c>
      <c r="D168" s="600"/>
      <c r="E168" s="512">
        <f>'ZZZ-PG1.DBF'!I180</f>
        <v>0</v>
      </c>
      <c r="F168" s="512">
        <f>'ZZZ-PG1.DBF'!L180</f>
        <v>0</v>
      </c>
      <c r="G168" s="600">
        <f t="shared" si="7"/>
        <v>0</v>
      </c>
      <c r="H168" s="600">
        <f>'ZZZ-PG1.DBF'!S180</f>
        <v>0</v>
      </c>
      <c r="I168" s="599"/>
    </row>
    <row r="169" spans="1:9">
      <c r="A169" s="558" t="s">
        <v>469</v>
      </c>
      <c r="B169" s="539"/>
      <c r="C169" s="512">
        <f>'ZZZ-PG1.DBF'!H181</f>
        <v>0</v>
      </c>
      <c r="D169" s="600"/>
      <c r="E169" s="512">
        <f>'ZZZ-PG1.DBF'!I181</f>
        <v>0</v>
      </c>
      <c r="F169" s="512">
        <f>'ZZZ-PG1.DBF'!L181</f>
        <v>0</v>
      </c>
      <c r="G169" s="600">
        <f t="shared" si="7"/>
        <v>0</v>
      </c>
      <c r="H169" s="600">
        <f>'ZZZ-PG1.DBF'!S181</f>
        <v>0</v>
      </c>
      <c r="I169" s="599"/>
    </row>
    <row r="170" spans="1:9">
      <c r="A170" s="558" t="s">
        <v>389</v>
      </c>
      <c r="B170" s="539"/>
      <c r="C170" s="512">
        <f>'ZZZ-PG1.DBF'!H182</f>
        <v>0</v>
      </c>
      <c r="D170" s="600"/>
      <c r="E170" s="512">
        <f>'ZZZ-PG1.DBF'!I182</f>
        <v>0</v>
      </c>
      <c r="F170" s="512">
        <f>'ZZZ-PG1.DBF'!L182</f>
        <v>0</v>
      </c>
      <c r="G170" s="600">
        <f t="shared" si="7"/>
        <v>0</v>
      </c>
      <c r="H170" s="600">
        <f>'ZZZ-PG1.DBF'!S182</f>
        <v>0</v>
      </c>
      <c r="I170" s="599"/>
    </row>
    <row r="171" spans="1:9">
      <c r="A171" s="538" t="s">
        <v>306</v>
      </c>
      <c r="B171" s="539"/>
      <c r="C171" s="513">
        <f>'ZZZ-PG1.DBF'!H183</f>
        <v>0</v>
      </c>
      <c r="D171" s="601"/>
      <c r="E171" s="513">
        <f>'ZZZ-PG1.DBF'!I183</f>
        <v>0</v>
      </c>
      <c r="F171" s="513">
        <f>'ZZZ-PG1.DBF'!L183</f>
        <v>0</v>
      </c>
      <c r="G171" s="600">
        <f t="shared" si="7"/>
        <v>0</v>
      </c>
      <c r="H171" s="600">
        <f>'ZZZ-PG1.DBF'!S183</f>
        <v>0</v>
      </c>
      <c r="I171" s="599"/>
    </row>
    <row r="172" spans="1:9" ht="15.75" thickBot="1">
      <c r="A172" s="538" t="s">
        <v>307</v>
      </c>
      <c r="B172" s="539"/>
      <c r="C172" s="516" t="s">
        <v>0</v>
      </c>
      <c r="D172" s="604"/>
      <c r="E172" s="517">
        <f>'ZZZ-PG1.DBF'!I184</f>
        <v>0</v>
      </c>
      <c r="F172" s="517">
        <f>'ZZZ-PG1.DBF'!L184</f>
        <v>0</v>
      </c>
      <c r="G172" s="605">
        <f t="shared" si="7"/>
        <v>0</v>
      </c>
      <c r="H172" s="604">
        <f>'ZZZ-PG1.DBF'!S184</f>
        <v>0</v>
      </c>
      <c r="I172" s="599"/>
    </row>
    <row r="173" spans="1:9" ht="30">
      <c r="A173" s="538" t="s">
        <v>807</v>
      </c>
      <c r="B173" s="539" t="s">
        <v>713</v>
      </c>
      <c r="C173" s="512" t="s">
        <v>0</v>
      </c>
      <c r="D173" s="600"/>
      <c r="E173" s="512" t="s">
        <v>0</v>
      </c>
      <c r="F173" s="512" t="s">
        <v>0</v>
      </c>
      <c r="G173" s="602" t="s">
        <v>0</v>
      </c>
      <c r="H173" s="602" t="s">
        <v>0</v>
      </c>
      <c r="I173" s="599"/>
    </row>
    <row r="174" spans="1:9">
      <c r="A174" s="534" t="s">
        <v>196</v>
      </c>
      <c r="B174" s="540"/>
      <c r="C174" s="512" t="s">
        <v>0</v>
      </c>
      <c r="D174" s="600"/>
      <c r="E174" s="512" t="s">
        <v>0</v>
      </c>
      <c r="F174" s="512" t="s">
        <v>0</v>
      </c>
      <c r="G174" s="602" t="s">
        <v>0</v>
      </c>
      <c r="H174" s="602" t="s">
        <v>0</v>
      </c>
      <c r="I174" s="599"/>
    </row>
    <row r="175" spans="1:9">
      <c r="A175" s="249" t="s">
        <v>263</v>
      </c>
      <c r="B175" s="539"/>
      <c r="C175" s="512">
        <f>'ZZZ-PG1.DBF'!H187</f>
        <v>0</v>
      </c>
      <c r="D175" s="600"/>
      <c r="E175" s="512">
        <f>'ZZZ-PG1.DBF'!I187</f>
        <v>0</v>
      </c>
      <c r="F175" s="512">
        <f>'ZZZ-PG1.DBF'!L187</f>
        <v>0</v>
      </c>
      <c r="G175" s="600">
        <f t="shared" ref="G175:G183" si="8">F175-E175</f>
        <v>0</v>
      </c>
      <c r="H175" s="600">
        <f>'ZZZ-PG1.DBF'!S187</f>
        <v>0</v>
      </c>
      <c r="I175" s="599"/>
    </row>
    <row r="176" spans="1:9">
      <c r="A176" s="249" t="s">
        <v>264</v>
      </c>
      <c r="B176" s="559"/>
      <c r="C176" s="512">
        <f>'ZZZ-PG1.DBF'!H188</f>
        <v>0</v>
      </c>
      <c r="D176" s="600"/>
      <c r="E176" s="512">
        <f>'ZZZ-PG1.DBF'!I188</f>
        <v>0</v>
      </c>
      <c r="F176" s="512">
        <f>'ZZZ-PG1.DBF'!L188</f>
        <v>0</v>
      </c>
      <c r="G176" s="600">
        <f t="shared" si="8"/>
        <v>0</v>
      </c>
      <c r="H176" s="600">
        <f>'ZZZ-PG1.DBF'!S188</f>
        <v>0</v>
      </c>
      <c r="I176" s="599"/>
    </row>
    <row r="177" spans="1:9">
      <c r="A177" s="249" t="s">
        <v>265</v>
      </c>
      <c r="B177" s="539"/>
      <c r="C177" s="512">
        <f>'ZZZ-PG1.DBF'!H189</f>
        <v>0</v>
      </c>
      <c r="D177" s="600"/>
      <c r="E177" s="512">
        <f>'ZZZ-PG1.DBF'!I189</f>
        <v>0</v>
      </c>
      <c r="F177" s="512">
        <f>'ZZZ-PG1.DBF'!L189</f>
        <v>0</v>
      </c>
      <c r="G177" s="600">
        <f t="shared" si="8"/>
        <v>0</v>
      </c>
      <c r="H177" s="600">
        <f>'ZZZ-PG1.DBF'!S189</f>
        <v>0</v>
      </c>
      <c r="I177" s="599"/>
    </row>
    <row r="178" spans="1:9">
      <c r="A178" s="249" t="s">
        <v>266</v>
      </c>
      <c r="B178" s="539"/>
      <c r="C178" s="512">
        <f>'ZZZ-PG1.DBF'!H190</f>
        <v>0</v>
      </c>
      <c r="D178" s="600"/>
      <c r="E178" s="512">
        <f>'ZZZ-PG1.DBF'!I190</f>
        <v>0</v>
      </c>
      <c r="F178" s="512">
        <f>'ZZZ-PG1.DBF'!L190</f>
        <v>0</v>
      </c>
      <c r="G178" s="600">
        <f t="shared" si="8"/>
        <v>0</v>
      </c>
      <c r="H178" s="600">
        <f>'ZZZ-PG1.DBF'!S190</f>
        <v>0</v>
      </c>
      <c r="I178" s="599"/>
    </row>
    <row r="179" spans="1:9">
      <c r="A179" s="249" t="s">
        <v>267</v>
      </c>
      <c r="B179" s="539"/>
      <c r="C179" s="512">
        <f>'ZZZ-PG1.DBF'!H191</f>
        <v>0</v>
      </c>
      <c r="D179" s="600"/>
      <c r="E179" s="512">
        <f>'ZZZ-PG1.DBF'!I191</f>
        <v>0</v>
      </c>
      <c r="F179" s="512">
        <f>'ZZZ-PG1.DBF'!L191</f>
        <v>0</v>
      </c>
      <c r="G179" s="600">
        <f t="shared" si="8"/>
        <v>0</v>
      </c>
      <c r="H179" s="600">
        <f>'ZZZ-PG1.DBF'!S191</f>
        <v>0</v>
      </c>
      <c r="I179" s="599"/>
    </row>
    <row r="180" spans="1:9">
      <c r="A180" s="249" t="s">
        <v>464</v>
      </c>
      <c r="B180" s="539"/>
      <c r="C180" s="512">
        <f>'ZZZ-PG1.DBF'!H192</f>
        <v>0</v>
      </c>
      <c r="D180" s="603"/>
      <c r="E180" s="512">
        <f>'ZZZ-PG1.DBF'!I192</f>
        <v>0</v>
      </c>
      <c r="F180" s="512">
        <f>'ZZZ-PG1.DBF'!L192</f>
        <v>0</v>
      </c>
      <c r="G180" s="600">
        <f t="shared" si="8"/>
        <v>0</v>
      </c>
      <c r="H180" s="600">
        <f>'ZZZ-PG1.DBF'!S192</f>
        <v>0</v>
      </c>
      <c r="I180" s="599"/>
    </row>
    <row r="181" spans="1:9">
      <c r="A181" s="249" t="s">
        <v>269</v>
      </c>
      <c r="B181" s="539"/>
      <c r="C181" s="512">
        <f>'ZZZ-PG1.DBF'!H193</f>
        <v>0</v>
      </c>
      <c r="D181" s="601"/>
      <c r="E181" s="512">
        <f>'ZZZ-PG1.DBF'!I193</f>
        <v>0</v>
      </c>
      <c r="F181" s="512">
        <f>'ZZZ-PG1.DBF'!L193</f>
        <v>0</v>
      </c>
      <c r="G181" s="600">
        <f t="shared" si="8"/>
        <v>0</v>
      </c>
      <c r="H181" s="600">
        <f>'ZZZ-PG1.DBF'!S193</f>
        <v>0</v>
      </c>
      <c r="I181" s="606"/>
    </row>
    <row r="182" spans="1:9">
      <c r="A182" s="511" t="s">
        <v>595</v>
      </c>
      <c r="B182" s="560"/>
      <c r="C182" s="512">
        <f>'ZZZ-PG1.DBF'!H194</f>
        <v>0</v>
      </c>
      <c r="D182" s="600"/>
      <c r="E182" s="512">
        <f>'ZZZ-PG1.DBF'!I194</f>
        <v>0</v>
      </c>
      <c r="F182" s="512">
        <f>'ZZZ-PG1.DBF'!L194</f>
        <v>0</v>
      </c>
      <c r="G182" s="600">
        <f t="shared" si="8"/>
        <v>0</v>
      </c>
      <c r="H182" s="600">
        <f>'ZZZ-PG1.DBF'!S194</f>
        <v>0</v>
      </c>
      <c r="I182" s="599"/>
    </row>
    <row r="183" spans="1:9">
      <c r="A183" s="538" t="s">
        <v>15</v>
      </c>
      <c r="B183" s="559"/>
      <c r="C183" s="512" t="s">
        <v>0</v>
      </c>
      <c r="D183" s="607"/>
      <c r="E183" s="513">
        <f>'ZZZ-PG1.DBF'!I195</f>
        <v>0</v>
      </c>
      <c r="F183" s="513">
        <f>'ZZZ-PG1.DBF'!L195</f>
        <v>0</v>
      </c>
      <c r="G183" s="600">
        <f t="shared" si="8"/>
        <v>0</v>
      </c>
      <c r="H183" s="600">
        <f>'ZZZ-PG1.DBF'!S195</f>
        <v>0</v>
      </c>
      <c r="I183" s="599"/>
    </row>
    <row r="184" spans="1:9">
      <c r="A184" s="538"/>
      <c r="B184" s="559"/>
      <c r="C184" s="512" t="s">
        <v>0</v>
      </c>
      <c r="D184" s="600"/>
      <c r="E184" s="512" t="s">
        <v>0</v>
      </c>
      <c r="F184" s="512" t="s">
        <v>0</v>
      </c>
      <c r="G184" s="602" t="s">
        <v>0</v>
      </c>
      <c r="H184" s="602" t="s">
        <v>0</v>
      </c>
      <c r="I184" s="599"/>
    </row>
    <row r="185" spans="1:9">
      <c r="A185" s="534" t="s">
        <v>604</v>
      </c>
      <c r="B185" s="540"/>
      <c r="C185" s="512" t="s">
        <v>0</v>
      </c>
      <c r="D185" s="601"/>
      <c r="E185" s="512" t="s">
        <v>0</v>
      </c>
      <c r="F185" s="512" t="s">
        <v>0</v>
      </c>
      <c r="G185" s="602" t="s">
        <v>0</v>
      </c>
      <c r="H185" s="602" t="s">
        <v>0</v>
      </c>
      <c r="I185" s="599"/>
    </row>
    <row r="186" spans="1:9">
      <c r="A186" s="249" t="s">
        <v>273</v>
      </c>
      <c r="B186" s="539"/>
      <c r="C186" s="512">
        <f>'ZZZ-PG1.DBF'!H198</f>
        <v>0</v>
      </c>
      <c r="D186" s="600"/>
      <c r="E186" s="512">
        <f>'ZZZ-PG1.DBF'!I198</f>
        <v>0</v>
      </c>
      <c r="F186" s="512">
        <f>'ZZZ-PG1.DBF'!L198</f>
        <v>0</v>
      </c>
      <c r="G186" s="600">
        <f>F186-E186</f>
        <v>0</v>
      </c>
      <c r="H186" s="600">
        <f>'ZZZ-PG1.DBF'!S198</f>
        <v>0</v>
      </c>
      <c r="I186" s="599"/>
    </row>
    <row r="187" spans="1:9">
      <c r="A187" s="249" t="s">
        <v>274</v>
      </c>
      <c r="B187" s="539"/>
      <c r="C187" s="512">
        <f>'ZZZ-PG1.DBF'!H199</f>
        <v>0</v>
      </c>
      <c r="D187" s="600"/>
      <c r="E187" s="512">
        <f>'ZZZ-PG1.DBF'!I199</f>
        <v>0</v>
      </c>
      <c r="F187" s="512">
        <f>'ZZZ-PG1.DBF'!L199</f>
        <v>0</v>
      </c>
      <c r="G187" s="600">
        <f>F187-E187</f>
        <v>0</v>
      </c>
      <c r="H187" s="600">
        <f>'ZZZ-PG1.DBF'!S199</f>
        <v>0</v>
      </c>
      <c r="I187" s="599"/>
    </row>
    <row r="188" spans="1:9">
      <c r="A188" s="552" t="s">
        <v>609</v>
      </c>
      <c r="B188" s="553"/>
      <c r="C188" s="512">
        <f>'ZZZ-PG1.DBF'!H200</f>
        <v>0</v>
      </c>
      <c r="D188" s="600"/>
      <c r="E188" s="512">
        <f>'ZZZ-PG1.DBF'!I200</f>
        <v>0</v>
      </c>
      <c r="F188" s="512">
        <f>'ZZZ-PG1.DBF'!L200</f>
        <v>0</v>
      </c>
      <c r="G188" s="600">
        <f>F188-E188</f>
        <v>0</v>
      </c>
      <c r="H188" s="600">
        <f>'ZZZ-PG1.DBF'!S200</f>
        <v>0</v>
      </c>
      <c r="I188" s="599"/>
    </row>
    <row r="189" spans="1:9">
      <c r="A189" s="538" t="s">
        <v>15</v>
      </c>
      <c r="B189" s="539"/>
      <c r="C189" s="513" t="s">
        <v>0</v>
      </c>
      <c r="D189" s="601"/>
      <c r="E189" s="513">
        <f>'ZZZ-PG1.DBF'!I201</f>
        <v>0</v>
      </c>
      <c r="F189" s="513">
        <f>'ZZZ-PG1.DBF'!L201</f>
        <v>0</v>
      </c>
      <c r="G189" s="600">
        <f>F189-E189</f>
        <v>0</v>
      </c>
      <c r="H189" s="600">
        <f>'ZZZ-PG1.DBF'!S201</f>
        <v>0</v>
      </c>
      <c r="I189" s="599"/>
    </row>
    <row r="190" spans="1:9">
      <c r="A190" s="544" t="s">
        <v>0</v>
      </c>
      <c r="B190" s="545"/>
      <c r="C190" s="512" t="s">
        <v>0</v>
      </c>
      <c r="D190" s="600"/>
      <c r="E190" s="512" t="s">
        <v>0</v>
      </c>
      <c r="F190" s="512" t="s">
        <v>0</v>
      </c>
      <c r="G190" s="602" t="s">
        <v>0</v>
      </c>
      <c r="H190" s="600">
        <f>'ZZZ-PG1.DBF'!S202</f>
        <v>0</v>
      </c>
      <c r="I190" s="599"/>
    </row>
    <row r="191" spans="1:9" ht="15.75" thickBot="1">
      <c r="A191" s="538" t="s">
        <v>607</v>
      </c>
      <c r="B191" s="539"/>
      <c r="C191" s="516">
        <f>'ZZZ-PG1.DBF'!H203</f>
        <v>0</v>
      </c>
      <c r="D191" s="604"/>
      <c r="E191" s="517">
        <f>'ZZZ-PG1.DBF'!I203</f>
        <v>0</v>
      </c>
      <c r="F191" s="517">
        <f>'ZZZ-PG1.DBF'!L203</f>
        <v>0</v>
      </c>
      <c r="G191" s="604">
        <f>F191-E191</f>
        <v>0</v>
      </c>
      <c r="H191" s="604">
        <f>'ZZZ-PG1.DBF'!S203</f>
        <v>0</v>
      </c>
      <c r="I191" s="599"/>
    </row>
    <row r="192" spans="1:9">
      <c r="A192" s="249"/>
      <c r="B192" s="539"/>
      <c r="C192" s="512" t="s">
        <v>0</v>
      </c>
      <c r="D192" s="600"/>
      <c r="E192" s="512" t="s">
        <v>0</v>
      </c>
      <c r="F192" s="512" t="s">
        <v>0</v>
      </c>
      <c r="G192" s="602" t="s">
        <v>0</v>
      </c>
      <c r="H192" s="602" t="s">
        <v>0</v>
      </c>
      <c r="I192" s="599"/>
    </row>
    <row r="193" spans="1:9">
      <c r="A193" s="534" t="s">
        <v>141</v>
      </c>
      <c r="B193" s="540"/>
      <c r="C193" s="512" t="s">
        <v>0</v>
      </c>
      <c r="D193" s="600"/>
      <c r="E193" s="512" t="s">
        <v>0</v>
      </c>
      <c r="F193" s="512" t="s">
        <v>0</v>
      </c>
      <c r="G193" s="602" t="s">
        <v>0</v>
      </c>
      <c r="H193" s="602" t="s">
        <v>0</v>
      </c>
      <c r="I193" s="599"/>
    </row>
    <row r="194" spans="1:9">
      <c r="A194" s="249"/>
      <c r="B194" s="539"/>
      <c r="C194" s="512" t="s">
        <v>0</v>
      </c>
      <c r="D194" s="600"/>
      <c r="E194" s="512" t="s">
        <v>0</v>
      </c>
      <c r="F194" s="512" t="s">
        <v>0</v>
      </c>
      <c r="G194" s="602" t="s">
        <v>0</v>
      </c>
      <c r="H194" s="602" t="s">
        <v>0</v>
      </c>
      <c r="I194" s="599"/>
    </row>
    <row r="195" spans="1:9">
      <c r="A195" s="547" t="s">
        <v>311</v>
      </c>
      <c r="B195" s="545"/>
      <c r="C195" s="512" t="s">
        <v>0</v>
      </c>
      <c r="D195" s="600"/>
      <c r="E195" s="512" t="s">
        <v>0</v>
      </c>
      <c r="F195" s="512" t="s">
        <v>0</v>
      </c>
      <c r="G195" s="602" t="s">
        <v>0</v>
      </c>
      <c r="H195" s="602" t="s">
        <v>0</v>
      </c>
      <c r="I195" s="599"/>
    </row>
    <row r="196" spans="1:9">
      <c r="A196" s="547"/>
      <c r="B196" s="545"/>
      <c r="C196" s="512" t="s">
        <v>0</v>
      </c>
      <c r="D196" s="600"/>
      <c r="E196" s="512" t="s">
        <v>0</v>
      </c>
      <c r="F196" s="512" t="s">
        <v>0</v>
      </c>
      <c r="G196" s="602" t="s">
        <v>0</v>
      </c>
      <c r="H196" s="602" t="s">
        <v>0</v>
      </c>
      <c r="I196" s="599"/>
    </row>
    <row r="197" spans="1:9">
      <c r="A197" s="538" t="s">
        <v>275</v>
      </c>
      <c r="B197" s="539" t="s">
        <v>715</v>
      </c>
      <c r="C197" s="512" t="s">
        <v>0</v>
      </c>
      <c r="D197" s="600"/>
      <c r="E197" s="512" t="s">
        <v>0</v>
      </c>
      <c r="F197" s="512" t="s">
        <v>0</v>
      </c>
      <c r="G197" s="602" t="s">
        <v>0</v>
      </c>
      <c r="H197" s="602" t="s">
        <v>0</v>
      </c>
      <c r="I197" s="599"/>
    </row>
    <row r="198" spans="1:9">
      <c r="A198" s="249" t="s">
        <v>276</v>
      </c>
      <c r="B198" s="539"/>
      <c r="C198" s="512">
        <f>'ZZZ-PG1.DBF'!H210</f>
        <v>0</v>
      </c>
      <c r="D198" s="600"/>
      <c r="E198" s="512">
        <f>'ZZZ-PG1.DBF'!I210</f>
        <v>0</v>
      </c>
      <c r="F198" s="512">
        <f>'ZZZ-PG1.DBF'!L210</f>
        <v>0</v>
      </c>
      <c r="G198" s="600">
        <f t="shared" ref="G198:G204" si="9">F198-E198</f>
        <v>0</v>
      </c>
      <c r="H198" s="600">
        <f>'ZZZ-PG1.DBF'!S210</f>
        <v>0</v>
      </c>
      <c r="I198" s="599"/>
    </row>
    <row r="199" spans="1:9">
      <c r="A199" s="249" t="s">
        <v>277</v>
      </c>
      <c r="B199" s="539"/>
      <c r="C199" s="512">
        <f>'ZZZ-PG1.DBF'!H211</f>
        <v>0</v>
      </c>
      <c r="D199" s="600"/>
      <c r="E199" s="512">
        <f>'ZZZ-PG1.DBF'!I211</f>
        <v>0</v>
      </c>
      <c r="F199" s="512">
        <f>'ZZZ-PG1.DBF'!L211</f>
        <v>0</v>
      </c>
      <c r="G199" s="600">
        <f t="shared" si="9"/>
        <v>0</v>
      </c>
      <c r="H199" s="600">
        <f>'ZZZ-PG1.DBF'!S211</f>
        <v>0</v>
      </c>
      <c r="I199" s="599"/>
    </row>
    <row r="200" spans="1:9">
      <c r="A200" s="249" t="s">
        <v>278</v>
      </c>
      <c r="B200" s="539"/>
      <c r="C200" s="512">
        <f>'ZZZ-PG1.DBF'!H212</f>
        <v>0</v>
      </c>
      <c r="D200" s="601"/>
      <c r="E200" s="512">
        <f>'ZZZ-PG1.DBF'!I212</f>
        <v>0</v>
      </c>
      <c r="F200" s="512">
        <f>'ZZZ-PG1.DBF'!L212</f>
        <v>0</v>
      </c>
      <c r="G200" s="600">
        <f t="shared" si="9"/>
        <v>0</v>
      </c>
      <c r="H200" s="600">
        <f>'ZZZ-PG1.DBF'!S212</f>
        <v>0</v>
      </c>
      <c r="I200" s="599"/>
    </row>
    <row r="201" spans="1:9">
      <c r="A201" s="511" t="s">
        <v>597</v>
      </c>
      <c r="B201" s="553"/>
      <c r="C201" s="512">
        <f>'ZZZ-PG1.DBF'!H213</f>
        <v>0</v>
      </c>
      <c r="D201" s="600"/>
      <c r="E201" s="512">
        <f>'ZZZ-PG1.DBF'!I213</f>
        <v>0</v>
      </c>
      <c r="F201" s="512">
        <f>'ZZZ-PG1.DBF'!L213</f>
        <v>0</v>
      </c>
      <c r="G201" s="600">
        <f t="shared" si="9"/>
        <v>0</v>
      </c>
      <c r="H201" s="600">
        <f>'ZZZ-PG1.DBF'!S213</f>
        <v>0</v>
      </c>
      <c r="I201" s="599"/>
    </row>
    <row r="202" spans="1:9">
      <c r="A202" s="511" t="s">
        <v>598</v>
      </c>
      <c r="B202" s="553"/>
      <c r="C202" s="512">
        <f>'ZZZ-PG1.DBF'!H214</f>
        <v>0</v>
      </c>
      <c r="D202" s="600"/>
      <c r="E202" s="512">
        <f>'ZZZ-PG1.DBF'!I214</f>
        <v>0</v>
      </c>
      <c r="F202" s="512">
        <f>'ZZZ-PG1.DBF'!L214</f>
        <v>0</v>
      </c>
      <c r="G202" s="600">
        <f t="shared" si="9"/>
        <v>0</v>
      </c>
      <c r="H202" s="600">
        <f>'ZZZ-PG1.DBF'!S214</f>
        <v>0</v>
      </c>
      <c r="I202" s="599"/>
    </row>
    <row r="203" spans="1:9">
      <c r="A203" s="511" t="s">
        <v>599</v>
      </c>
      <c r="B203" s="553"/>
      <c r="C203" s="512">
        <f>'ZZZ-PG1.DBF'!H215</f>
        <v>0</v>
      </c>
      <c r="D203" s="600"/>
      <c r="E203" s="512">
        <f>'ZZZ-PG1.DBF'!I215</f>
        <v>0</v>
      </c>
      <c r="F203" s="512">
        <f>'ZZZ-PG1.DBF'!L215</f>
        <v>0</v>
      </c>
      <c r="G203" s="600">
        <f t="shared" si="9"/>
        <v>0</v>
      </c>
      <c r="H203" s="600">
        <f>'ZZZ-PG1.DBF'!S215</f>
        <v>0</v>
      </c>
      <c r="I203" s="599"/>
    </row>
    <row r="204" spans="1:9">
      <c r="A204" s="538" t="s">
        <v>279</v>
      </c>
      <c r="B204" s="539"/>
      <c r="C204" s="512" t="s">
        <v>0</v>
      </c>
      <c r="D204" s="600"/>
      <c r="E204" s="513">
        <f>'ZZZ-PG1.DBF'!I216</f>
        <v>0</v>
      </c>
      <c r="F204" s="513">
        <f>'ZZZ-PG1.DBF'!L216</f>
        <v>0</v>
      </c>
      <c r="G204" s="600">
        <f t="shared" si="9"/>
        <v>0</v>
      </c>
      <c r="H204" s="600">
        <f>'ZZZ-PG1.DBF'!S216</f>
        <v>0</v>
      </c>
      <c r="I204" s="599"/>
    </row>
    <row r="205" spans="1:9">
      <c r="A205" s="538"/>
      <c r="B205" s="559"/>
      <c r="C205" s="512" t="s">
        <v>0</v>
      </c>
      <c r="D205" s="600"/>
      <c r="E205" s="512" t="s">
        <v>0</v>
      </c>
      <c r="F205" s="512" t="s">
        <v>0</v>
      </c>
      <c r="G205" s="602" t="s">
        <v>0</v>
      </c>
      <c r="H205" s="602" t="s">
        <v>0</v>
      </c>
      <c r="I205" s="599"/>
    </row>
    <row r="206" spans="1:9">
      <c r="A206" s="538" t="s">
        <v>280</v>
      </c>
      <c r="B206" s="559" t="s">
        <v>716</v>
      </c>
      <c r="C206" s="512" t="s">
        <v>0</v>
      </c>
      <c r="D206" s="600"/>
      <c r="E206" s="512" t="s">
        <v>0</v>
      </c>
      <c r="F206" s="512" t="s">
        <v>0</v>
      </c>
      <c r="G206" s="602" t="s">
        <v>0</v>
      </c>
      <c r="H206" s="602" t="s">
        <v>0</v>
      </c>
      <c r="I206" s="599"/>
    </row>
    <row r="207" spans="1:9">
      <c r="A207" s="249" t="s">
        <v>281</v>
      </c>
      <c r="B207" s="559"/>
      <c r="C207" s="512">
        <f>'ZZZ-PG1.DBF'!H219</f>
        <v>0</v>
      </c>
      <c r="D207" s="600"/>
      <c r="E207" s="512">
        <f>'ZZZ-PG1.DBF'!I219</f>
        <v>0</v>
      </c>
      <c r="F207" s="512">
        <f>'ZZZ-PG1.DBF'!L219</f>
        <v>0</v>
      </c>
      <c r="G207" s="600">
        <f t="shared" ref="G207:G216" si="10">F207-E207</f>
        <v>0</v>
      </c>
      <c r="H207" s="600">
        <f>'ZZZ-PG1.DBF'!S219</f>
        <v>0</v>
      </c>
      <c r="I207" s="599"/>
    </row>
    <row r="208" spans="1:9">
      <c r="A208" s="249" t="s">
        <v>282</v>
      </c>
      <c r="B208" s="539"/>
      <c r="C208" s="512">
        <f>'ZZZ-PG1.DBF'!H220</f>
        <v>0</v>
      </c>
      <c r="D208" s="600"/>
      <c r="E208" s="512">
        <f>'ZZZ-PG1.DBF'!I220</f>
        <v>0</v>
      </c>
      <c r="F208" s="512">
        <f>'ZZZ-PG1.DBF'!L220</f>
        <v>0</v>
      </c>
      <c r="G208" s="600">
        <f t="shared" si="10"/>
        <v>0</v>
      </c>
      <c r="H208" s="600">
        <f>'ZZZ-PG1.DBF'!S220</f>
        <v>0</v>
      </c>
      <c r="I208" s="599"/>
    </row>
    <row r="209" spans="1:9">
      <c r="A209" s="249" t="s">
        <v>283</v>
      </c>
      <c r="B209" s="562"/>
      <c r="C209" s="512">
        <f>'ZZZ-PG1.DBF'!H221</f>
        <v>0</v>
      </c>
      <c r="D209" s="601"/>
      <c r="E209" s="512">
        <f>'ZZZ-PG1.DBF'!I221</f>
        <v>0</v>
      </c>
      <c r="F209" s="512">
        <f>'ZZZ-PG1.DBF'!L221</f>
        <v>0</v>
      </c>
      <c r="G209" s="600">
        <f t="shared" si="10"/>
        <v>0</v>
      </c>
      <c r="H209" s="600">
        <f>'ZZZ-PG1.DBF'!S221</f>
        <v>0</v>
      </c>
      <c r="I209" s="599"/>
    </row>
    <row r="210" spans="1:9">
      <c r="A210" s="249" t="s">
        <v>284</v>
      </c>
      <c r="B210" s="562"/>
      <c r="C210" s="512">
        <f>'ZZZ-PG1.DBF'!H222</f>
        <v>0</v>
      </c>
      <c r="D210" s="600"/>
      <c r="E210" s="512">
        <f>'ZZZ-PG1.DBF'!I222</f>
        <v>0</v>
      </c>
      <c r="F210" s="512">
        <f>'ZZZ-PG1.DBF'!L222</f>
        <v>0</v>
      </c>
      <c r="G210" s="600">
        <f t="shared" si="10"/>
        <v>0</v>
      </c>
      <c r="H210" s="600">
        <f>'ZZZ-PG1.DBF'!S222</f>
        <v>0</v>
      </c>
      <c r="I210" s="599"/>
    </row>
    <row r="211" spans="1:9">
      <c r="A211" s="563" t="s">
        <v>285</v>
      </c>
      <c r="B211" s="562"/>
      <c r="C211" s="512">
        <f>'ZZZ-PG1.DBF'!H223</f>
        <v>0</v>
      </c>
      <c r="D211" s="600"/>
      <c r="E211" s="512">
        <f>'ZZZ-PG1.DBF'!I223</f>
        <v>0</v>
      </c>
      <c r="F211" s="512">
        <f>'ZZZ-PG1.DBF'!L223</f>
        <v>0</v>
      </c>
      <c r="G211" s="600">
        <f t="shared" si="10"/>
        <v>0</v>
      </c>
      <c r="H211" s="600">
        <f>'ZZZ-PG1.DBF'!S223</f>
        <v>0</v>
      </c>
      <c r="I211" s="599"/>
    </row>
    <row r="212" spans="1:9">
      <c r="A212" s="511" t="s">
        <v>600</v>
      </c>
      <c r="B212" s="564"/>
      <c r="C212" s="512">
        <f>'ZZZ-PG1.DBF'!H224</f>
        <v>0</v>
      </c>
      <c r="D212" s="600"/>
      <c r="E212" s="512">
        <f>'ZZZ-PG1.DBF'!I224</f>
        <v>0</v>
      </c>
      <c r="F212" s="512">
        <f>'ZZZ-PG1.DBF'!L224</f>
        <v>0</v>
      </c>
      <c r="G212" s="600">
        <f t="shared" si="10"/>
        <v>0</v>
      </c>
      <c r="H212" s="600">
        <f>'ZZZ-PG1.DBF'!S224</f>
        <v>0</v>
      </c>
      <c r="I212" s="599"/>
    </row>
    <row r="213" spans="1:9">
      <c r="A213" s="511" t="s">
        <v>601</v>
      </c>
      <c r="B213" s="564"/>
      <c r="C213" s="512">
        <f>'ZZZ-PG1.DBF'!H225</f>
        <v>0</v>
      </c>
      <c r="D213" s="601"/>
      <c r="E213" s="512">
        <f>'ZZZ-PG1.DBF'!I225</f>
        <v>0</v>
      </c>
      <c r="F213" s="512">
        <f>'ZZZ-PG1.DBF'!L225</f>
        <v>0</v>
      </c>
      <c r="G213" s="600">
        <f t="shared" si="10"/>
        <v>0</v>
      </c>
      <c r="H213" s="600">
        <f>'ZZZ-PG1.DBF'!S225</f>
        <v>0</v>
      </c>
      <c r="I213" s="599"/>
    </row>
    <row r="214" spans="1:9">
      <c r="A214" s="249" t="s">
        <v>423</v>
      </c>
      <c r="B214" s="539"/>
      <c r="C214" s="512">
        <f>'ZZZ-PG1.DBF'!H226</f>
        <v>0</v>
      </c>
      <c r="D214" s="600"/>
      <c r="E214" s="512">
        <f>'ZZZ-PG1.DBF'!I226</f>
        <v>0</v>
      </c>
      <c r="F214" s="512">
        <f>'ZZZ-PG1.DBF'!L226</f>
        <v>0</v>
      </c>
      <c r="G214" s="600">
        <f t="shared" si="10"/>
        <v>0</v>
      </c>
      <c r="H214" s="600">
        <f>'ZZZ-PG1.DBF'!S226</f>
        <v>0</v>
      </c>
      <c r="I214" s="599"/>
    </row>
    <row r="215" spans="1:9">
      <c r="A215" s="552" t="s">
        <v>602</v>
      </c>
      <c r="B215" s="564"/>
      <c r="C215" s="512">
        <f>'ZZZ-PG1.DBF'!H227</f>
        <v>0</v>
      </c>
      <c r="D215" s="600"/>
      <c r="E215" s="512">
        <f>'ZZZ-PG1.DBF'!I227</f>
        <v>0</v>
      </c>
      <c r="F215" s="512">
        <f>'ZZZ-PG1.DBF'!L227</f>
        <v>0</v>
      </c>
      <c r="G215" s="600">
        <f t="shared" si="10"/>
        <v>0</v>
      </c>
      <c r="H215" s="600">
        <f>'ZZZ-PG1.DBF'!S227</f>
        <v>0</v>
      </c>
      <c r="I215" s="599"/>
    </row>
    <row r="216" spans="1:9">
      <c r="A216" s="538" t="s">
        <v>314</v>
      </c>
      <c r="B216" s="562"/>
      <c r="C216" s="512" t="s">
        <v>0</v>
      </c>
      <c r="D216" s="601"/>
      <c r="E216" s="513">
        <f>'ZZZ-PG1.DBF'!I228</f>
        <v>0</v>
      </c>
      <c r="F216" s="513">
        <f>'ZZZ-PG1.DBF'!L228</f>
        <v>0</v>
      </c>
      <c r="G216" s="600">
        <f t="shared" si="10"/>
        <v>0</v>
      </c>
      <c r="H216" s="600">
        <f>'ZZZ-PG1.DBF'!S228</f>
        <v>0</v>
      </c>
      <c r="I216" s="599"/>
    </row>
    <row r="217" spans="1:9">
      <c r="A217" s="538"/>
      <c r="B217" s="562"/>
      <c r="C217" s="512" t="s">
        <v>0</v>
      </c>
      <c r="D217" s="601"/>
      <c r="E217" s="512" t="s">
        <v>0</v>
      </c>
      <c r="F217" s="512" t="s">
        <v>0</v>
      </c>
      <c r="G217" s="602" t="s">
        <v>0</v>
      </c>
      <c r="H217" s="602" t="s">
        <v>0</v>
      </c>
      <c r="I217" s="599"/>
    </row>
    <row r="218" spans="1:9">
      <c r="A218" s="538" t="s">
        <v>144</v>
      </c>
      <c r="B218" s="562" t="s">
        <v>717</v>
      </c>
      <c r="C218" s="512" t="s">
        <v>0</v>
      </c>
      <c r="D218" s="600"/>
      <c r="E218" s="512" t="s">
        <v>0</v>
      </c>
      <c r="F218" s="512" t="s">
        <v>0</v>
      </c>
      <c r="G218" s="602" t="s">
        <v>0</v>
      </c>
      <c r="H218" s="602" t="s">
        <v>0</v>
      </c>
      <c r="I218" s="599"/>
    </row>
    <row r="219" spans="1:9">
      <c r="A219" s="249" t="s">
        <v>286</v>
      </c>
      <c r="B219" s="562"/>
      <c r="C219" s="512">
        <f>'ZZZ-PG1.DBF'!H231</f>
        <v>0</v>
      </c>
      <c r="D219" s="600"/>
      <c r="E219" s="512">
        <f>'ZZZ-PG1.DBF'!I231</f>
        <v>0</v>
      </c>
      <c r="F219" s="512">
        <f>'ZZZ-PG1.DBF'!L231</f>
        <v>0</v>
      </c>
      <c r="G219" s="600">
        <f>F219-E219</f>
        <v>0</v>
      </c>
      <c r="H219" s="600">
        <f>'ZZZ-PG1.DBF'!S231</f>
        <v>0</v>
      </c>
      <c r="I219" s="599"/>
    </row>
    <row r="220" spans="1:9">
      <c r="A220" s="249" t="s">
        <v>287</v>
      </c>
      <c r="B220" s="562"/>
      <c r="C220" s="512">
        <f>'ZZZ-PG1.DBF'!H232</f>
        <v>0</v>
      </c>
      <c r="D220" s="601"/>
      <c r="E220" s="512">
        <f>'ZZZ-PG1.DBF'!I232</f>
        <v>0</v>
      </c>
      <c r="F220" s="512">
        <f>'ZZZ-PG1.DBF'!L232</f>
        <v>0</v>
      </c>
      <c r="G220" s="600">
        <f>F220-E220</f>
        <v>0</v>
      </c>
      <c r="H220" s="600">
        <f>'ZZZ-PG1.DBF'!S232</f>
        <v>0</v>
      </c>
      <c r="I220" s="599"/>
    </row>
    <row r="221" spans="1:9">
      <c r="A221" s="538" t="s">
        <v>305</v>
      </c>
      <c r="B221" s="562"/>
      <c r="C221" s="512" t="s">
        <v>0</v>
      </c>
      <c r="D221" s="603"/>
      <c r="E221" s="513">
        <f>'ZZZ-PG1.DBF'!I233</f>
        <v>0</v>
      </c>
      <c r="F221" s="513">
        <f>'ZZZ-PG1.DBF'!L233</f>
        <v>0</v>
      </c>
      <c r="G221" s="600">
        <f>F221-E221</f>
        <v>0</v>
      </c>
      <c r="H221" s="600">
        <f>'ZZZ-PG1.DBF'!S233</f>
        <v>0</v>
      </c>
      <c r="I221" s="599"/>
    </row>
    <row r="222" spans="1:9">
      <c r="A222" s="538"/>
      <c r="B222" s="539"/>
      <c r="C222" s="512" t="s">
        <v>0</v>
      </c>
      <c r="D222" s="600"/>
      <c r="E222" s="512" t="s">
        <v>0</v>
      </c>
      <c r="F222" s="512" t="s">
        <v>0</v>
      </c>
      <c r="G222" s="602" t="s">
        <v>0</v>
      </c>
      <c r="H222" s="602" t="s">
        <v>0</v>
      </c>
      <c r="I222" s="599"/>
    </row>
    <row r="223" spans="1:9">
      <c r="A223" s="538" t="s">
        <v>145</v>
      </c>
      <c r="B223" s="539" t="s">
        <v>718</v>
      </c>
      <c r="C223" s="512" t="s">
        <v>0</v>
      </c>
      <c r="D223" s="608"/>
      <c r="E223" s="512" t="s">
        <v>0</v>
      </c>
      <c r="F223" s="512" t="s">
        <v>0</v>
      </c>
      <c r="G223" s="602" t="s">
        <v>0</v>
      </c>
      <c r="H223" s="602" t="s">
        <v>0</v>
      </c>
      <c r="I223" s="599"/>
    </row>
    <row r="224" spans="1:9">
      <c r="A224" s="249" t="s">
        <v>290</v>
      </c>
      <c r="B224" s="539"/>
      <c r="C224" s="512">
        <f>'ZZZ-PG1.DBF'!H236</f>
        <v>0</v>
      </c>
      <c r="D224" s="608"/>
      <c r="E224" s="512">
        <f>'ZZZ-PG1.DBF'!I236</f>
        <v>0</v>
      </c>
      <c r="F224" s="512">
        <f>'ZZZ-PG1.DBF'!L236</f>
        <v>0</v>
      </c>
      <c r="G224" s="600">
        <f>F224-E224</f>
        <v>0</v>
      </c>
      <c r="H224" s="600">
        <f>'ZZZ-PG1.DBF'!S236</f>
        <v>0</v>
      </c>
      <c r="I224" s="599"/>
    </row>
    <row r="225" spans="1:9">
      <c r="A225" s="538" t="s">
        <v>317</v>
      </c>
      <c r="B225" s="539"/>
      <c r="C225" s="512" t="s">
        <v>0</v>
      </c>
      <c r="D225" s="609"/>
      <c r="E225" s="513">
        <f>'ZZZ-PG1.DBF'!I237</f>
        <v>0</v>
      </c>
      <c r="F225" s="513">
        <f>'ZZZ-PG1.DBF'!L237</f>
        <v>0</v>
      </c>
      <c r="G225" s="600">
        <f>F225-E225</f>
        <v>0</v>
      </c>
      <c r="H225" s="600">
        <f>'ZZZ-PG1.DBF'!S237</f>
        <v>0</v>
      </c>
      <c r="I225" s="599"/>
    </row>
    <row r="226" spans="1:9">
      <c r="A226" s="538"/>
      <c r="B226" s="539"/>
      <c r="C226" s="512" t="s">
        <v>0</v>
      </c>
      <c r="D226" s="609"/>
      <c r="E226" s="512" t="s">
        <v>0</v>
      </c>
      <c r="F226" s="512" t="s">
        <v>0</v>
      </c>
      <c r="G226" s="602" t="s">
        <v>0</v>
      </c>
      <c r="H226" s="602" t="s">
        <v>0</v>
      </c>
      <c r="I226" s="599"/>
    </row>
    <row r="227" spans="1:9">
      <c r="A227" s="538" t="s">
        <v>146</v>
      </c>
      <c r="B227" s="539" t="s">
        <v>700</v>
      </c>
      <c r="C227" s="512" t="s">
        <v>0</v>
      </c>
      <c r="D227" s="609"/>
      <c r="E227" s="512" t="s">
        <v>0</v>
      </c>
      <c r="F227" s="512" t="s">
        <v>0</v>
      </c>
      <c r="G227" s="602" t="s">
        <v>0</v>
      </c>
      <c r="H227" s="602" t="s">
        <v>0</v>
      </c>
      <c r="I227" s="599"/>
    </row>
    <row r="228" spans="1:9">
      <c r="A228" s="249" t="s">
        <v>292</v>
      </c>
      <c r="B228" s="539"/>
      <c r="C228" s="512">
        <f>'ZZZ-PG1.DBF'!H240</f>
        <v>0</v>
      </c>
      <c r="D228" s="609"/>
      <c r="E228" s="512">
        <f>'ZZZ-PG1.DBF'!I240</f>
        <v>0</v>
      </c>
      <c r="F228" s="512">
        <f>'ZZZ-PG1.DBF'!L240</f>
        <v>0</v>
      </c>
      <c r="G228" s="600">
        <f>F228-E228</f>
        <v>0</v>
      </c>
      <c r="H228" s="600">
        <f>'ZZZ-PG1.DBF'!S240</f>
        <v>0</v>
      </c>
      <c r="I228" s="599"/>
    </row>
    <row r="229" spans="1:9">
      <c r="A229" s="538" t="s">
        <v>319</v>
      </c>
      <c r="B229" s="539"/>
      <c r="C229" s="512" t="s">
        <v>0</v>
      </c>
      <c r="D229" s="609"/>
      <c r="E229" s="513">
        <f>'ZZZ-PG1.DBF'!I241</f>
        <v>0</v>
      </c>
      <c r="F229" s="513">
        <f>'ZZZ-PG1.DBF'!L241</f>
        <v>0</v>
      </c>
      <c r="G229" s="600">
        <f>F229-E229</f>
        <v>0</v>
      </c>
      <c r="H229" s="600">
        <f>'ZZZ-PG1.DBF'!S241</f>
        <v>0</v>
      </c>
      <c r="I229" s="599"/>
    </row>
    <row r="230" spans="1:9">
      <c r="A230" s="538"/>
      <c r="B230" s="539"/>
      <c r="C230" s="512" t="s">
        <v>0</v>
      </c>
      <c r="D230" s="609"/>
      <c r="E230" s="512" t="s">
        <v>0</v>
      </c>
      <c r="F230" s="512" t="s">
        <v>0</v>
      </c>
      <c r="G230" s="602" t="s">
        <v>0</v>
      </c>
      <c r="H230" s="602" t="s">
        <v>0</v>
      </c>
      <c r="I230" s="599"/>
    </row>
    <row r="231" spans="1:9">
      <c r="A231" s="538" t="s">
        <v>147</v>
      </c>
      <c r="B231" s="539" t="s">
        <v>701</v>
      </c>
      <c r="C231" s="512" t="s">
        <v>0</v>
      </c>
      <c r="D231" s="609"/>
      <c r="E231" s="512" t="s">
        <v>0</v>
      </c>
      <c r="F231" s="512" t="s">
        <v>0</v>
      </c>
      <c r="G231" s="602" t="s">
        <v>0</v>
      </c>
      <c r="H231" s="602" t="s">
        <v>0</v>
      </c>
      <c r="I231" s="599"/>
    </row>
    <row r="232" spans="1:9">
      <c r="A232" s="511" t="s">
        <v>293</v>
      </c>
      <c r="B232" s="553"/>
      <c r="C232" s="512">
        <f>'ZZZ-PG1.DBF'!H244</f>
        <v>0</v>
      </c>
      <c r="D232" s="609"/>
      <c r="E232" s="512">
        <f>'ZZZ-PG1.DBF'!I244</f>
        <v>0</v>
      </c>
      <c r="F232" s="512">
        <f>'ZZZ-PG1.DBF'!L244</f>
        <v>0</v>
      </c>
      <c r="G232" s="600">
        <f>F232-E232</f>
        <v>0</v>
      </c>
      <c r="H232" s="600">
        <f>'ZZZ-PG1.DBF'!S244</f>
        <v>0</v>
      </c>
      <c r="I232" s="599"/>
    </row>
    <row r="233" spans="1:9">
      <c r="A233" s="511" t="s">
        <v>294</v>
      </c>
      <c r="B233" s="553"/>
      <c r="C233" s="512">
        <f>'ZZZ-PG1.DBF'!H245</f>
        <v>0</v>
      </c>
      <c r="D233" s="609"/>
      <c r="E233" s="512">
        <f>'ZZZ-PG1.DBF'!I245</f>
        <v>0</v>
      </c>
      <c r="F233" s="512">
        <f>'ZZZ-PG1.DBF'!L245</f>
        <v>0</v>
      </c>
      <c r="G233" s="600">
        <f>F233-E233</f>
        <v>0</v>
      </c>
      <c r="H233" s="600">
        <f>'ZZZ-PG1.DBF'!S245</f>
        <v>0</v>
      </c>
      <c r="I233" s="599"/>
    </row>
    <row r="234" spans="1:9">
      <c r="A234" s="511" t="s">
        <v>295</v>
      </c>
      <c r="B234" s="553"/>
      <c r="C234" s="512">
        <f>'ZZZ-PG1.DBF'!H246</f>
        <v>0</v>
      </c>
      <c r="D234" s="609"/>
      <c r="E234" s="512">
        <f>'ZZZ-PG1.DBF'!I246</f>
        <v>0</v>
      </c>
      <c r="F234" s="512">
        <f>'ZZZ-PG1.DBF'!L246</f>
        <v>0</v>
      </c>
      <c r="G234" s="600">
        <f>F234-E234</f>
        <v>0</v>
      </c>
      <c r="H234" s="600">
        <f>'ZZZ-PG1.DBF'!S246</f>
        <v>0</v>
      </c>
      <c r="I234" s="599"/>
    </row>
    <row r="235" spans="1:9">
      <c r="A235" s="511" t="s">
        <v>603</v>
      </c>
      <c r="B235" s="553"/>
      <c r="C235" s="512">
        <f>'ZZZ-PG1.DBF'!H247</f>
        <v>0</v>
      </c>
      <c r="D235" s="609"/>
      <c r="E235" s="512">
        <f>'ZZZ-PG1.DBF'!I247</f>
        <v>0</v>
      </c>
      <c r="F235" s="512">
        <f>'ZZZ-PG1.DBF'!L247</f>
        <v>0</v>
      </c>
      <c r="G235" s="600">
        <f>F235-E235</f>
        <v>0</v>
      </c>
      <c r="H235" s="600">
        <f>'ZZZ-PG1.DBF'!S247</f>
        <v>0</v>
      </c>
      <c r="I235" s="599"/>
    </row>
    <row r="236" spans="1:9">
      <c r="A236" s="538" t="s">
        <v>321</v>
      </c>
      <c r="B236" s="539"/>
      <c r="C236" s="512" t="s">
        <v>0</v>
      </c>
      <c r="D236" s="609"/>
      <c r="E236" s="513">
        <f>'ZZZ-PG1.DBF'!I248</f>
        <v>0</v>
      </c>
      <c r="F236" s="513">
        <f>'ZZZ-PG1.DBF'!L248</f>
        <v>0</v>
      </c>
      <c r="G236" s="600">
        <f>F236-E236</f>
        <v>0</v>
      </c>
      <c r="H236" s="600">
        <f>'ZZZ-PG1.DBF'!S248</f>
        <v>0</v>
      </c>
      <c r="I236" s="599"/>
    </row>
    <row r="237" spans="1:9">
      <c r="A237" s="544" t="s">
        <v>0</v>
      </c>
      <c r="B237" s="544"/>
      <c r="C237" s="512" t="s">
        <v>0</v>
      </c>
      <c r="D237" s="600"/>
      <c r="E237" s="512" t="s">
        <v>0</v>
      </c>
      <c r="F237" s="512" t="s">
        <v>0</v>
      </c>
      <c r="G237" s="602" t="s">
        <v>0</v>
      </c>
      <c r="H237" s="602" t="s">
        <v>0</v>
      </c>
      <c r="I237" s="599"/>
    </row>
    <row r="238" spans="1:9" ht="15.75" thickBot="1">
      <c r="A238" s="538" t="s">
        <v>322</v>
      </c>
      <c r="B238" s="538"/>
      <c r="C238" s="516" t="s">
        <v>0</v>
      </c>
      <c r="D238" s="604"/>
      <c r="E238" s="517">
        <f>'ZZZ-PG1.DBF'!I250</f>
        <v>0</v>
      </c>
      <c r="F238" s="517">
        <f>'ZZZ-PG1.DBF'!L250</f>
        <v>0</v>
      </c>
      <c r="G238" s="604">
        <f>F238-E238</f>
        <v>0</v>
      </c>
      <c r="H238" s="604">
        <f>'ZZZ-PG1.DBF'!S250</f>
        <v>0</v>
      </c>
      <c r="I238" s="599"/>
    </row>
    <row r="239" spans="1:9">
      <c r="A239" s="538"/>
      <c r="B239" s="538"/>
      <c r="C239" s="512" t="s">
        <v>0</v>
      </c>
      <c r="D239" s="600"/>
      <c r="E239" s="512" t="s">
        <v>0</v>
      </c>
      <c r="F239" s="512" t="s">
        <v>0</v>
      </c>
      <c r="G239" s="602" t="s">
        <v>0</v>
      </c>
      <c r="H239" s="602" t="s">
        <v>0</v>
      </c>
      <c r="I239" s="599"/>
    </row>
    <row r="240" spans="1:9" ht="15.75" thickBot="1">
      <c r="A240" s="538" t="s">
        <v>610</v>
      </c>
      <c r="B240" s="538"/>
      <c r="C240" s="518" t="s">
        <v>0</v>
      </c>
      <c r="D240" s="610"/>
      <c r="E240" s="519">
        <f>'ZZZ-PG1.DBF'!I252</f>
        <v>0</v>
      </c>
      <c r="F240" s="519">
        <f>'ZZZ-PG1.DBF'!L252</f>
        <v>0</v>
      </c>
      <c r="G240" s="610">
        <f>F240-E240</f>
        <v>0</v>
      </c>
      <c r="H240" s="610">
        <f>'ZZZ-PG1.DBF'!S252</f>
        <v>0</v>
      </c>
      <c r="I240" s="599"/>
    </row>
    <row r="241" spans="1:10" ht="15.75" thickTop="1">
      <c r="A241" s="554"/>
      <c r="B241" s="554"/>
      <c r="C241" s="554"/>
      <c r="D241" s="611"/>
      <c r="E241" s="291">
        <f>(SUM(E133:E238)-E172)/3-E240</f>
        <v>0</v>
      </c>
      <c r="F241" s="291">
        <f>(SUM(F133:F238)-F172)/3-F240</f>
        <v>0</v>
      </c>
      <c r="G241" s="291">
        <f>(SUM(G133:G238)-G172)/3-G240</f>
        <v>0</v>
      </c>
      <c r="H241" s="611" t="s">
        <v>0</v>
      </c>
      <c r="I241" s="611"/>
    </row>
    <row r="242" spans="1:10">
      <c r="A242" s="566"/>
      <c r="B242" s="566"/>
      <c r="C242" s="566"/>
      <c r="D242" s="522"/>
      <c r="E242" s="522"/>
      <c r="F242" s="522"/>
      <c r="G242" s="522"/>
      <c r="H242" s="522"/>
      <c r="I242" s="522"/>
    </row>
    <row r="243" spans="1:10">
      <c r="A243" s="566"/>
      <c r="B243" s="566"/>
      <c r="C243" s="566"/>
      <c r="D243" s="522"/>
      <c r="E243" s="522"/>
      <c r="F243" s="522"/>
      <c r="G243" s="522"/>
      <c r="H243" s="522"/>
      <c r="I243" s="522"/>
    </row>
    <row r="244" spans="1:10">
      <c r="A244" s="566"/>
      <c r="B244" s="566"/>
      <c r="C244" s="566"/>
      <c r="D244" s="522"/>
      <c r="E244" s="522"/>
      <c r="F244" s="522"/>
      <c r="G244" s="522"/>
      <c r="H244" s="522"/>
      <c r="I244" s="522"/>
    </row>
    <row r="245" spans="1:10">
      <c r="A245" s="522"/>
      <c r="B245" s="522"/>
      <c r="C245" s="522"/>
      <c r="D245" s="522"/>
      <c r="E245" s="522"/>
      <c r="G245" s="522"/>
      <c r="H245" s="522"/>
      <c r="I245" s="287" t="s">
        <v>365</v>
      </c>
    </row>
    <row r="246" spans="1:10" ht="15.75">
      <c r="A246" s="522"/>
      <c r="B246" s="522"/>
      <c r="C246" s="522"/>
      <c r="D246" s="522"/>
      <c r="E246" s="522"/>
      <c r="G246" s="522"/>
      <c r="H246" s="522"/>
      <c r="I246" s="293" t="s">
        <v>234</v>
      </c>
    </row>
    <row r="247" spans="1:10" ht="15.75">
      <c r="I247" s="294" t="s">
        <v>241</v>
      </c>
    </row>
    <row r="248" spans="1:10" ht="15.75">
      <c r="I248" s="295" t="s">
        <v>14</v>
      </c>
    </row>
    <row r="249" spans="1:10" ht="15.75">
      <c r="I249" s="504" t="s">
        <v>613</v>
      </c>
      <c r="J249" s="336"/>
    </row>
    <row r="250" spans="1:10" ht="18.75">
      <c r="A250" s="1257" t="s">
        <v>438</v>
      </c>
      <c r="B250" s="1257"/>
      <c r="C250" s="1257"/>
      <c r="D250" s="1257"/>
      <c r="E250" s="1257"/>
      <c r="F250" s="1257"/>
      <c r="G250" s="1257"/>
      <c r="H250" s="1257"/>
      <c r="I250" s="1257"/>
    </row>
    <row r="251" spans="1:10" ht="18.75">
      <c r="A251" s="286"/>
      <c r="B251" s="286"/>
      <c r="C251" s="286"/>
      <c r="D251" s="286"/>
      <c r="E251" s="286"/>
      <c r="F251" s="286"/>
      <c r="G251" s="286"/>
      <c r="H251" s="286"/>
      <c r="I251" s="286"/>
    </row>
    <row r="252" spans="1:10" ht="18.75">
      <c r="A252" s="520" t="str">
        <f>"වියදම් ශීර්ෂ අංකය :  "&amp;'ZZZ-PG1.DBF'!A272</f>
        <v>වියදම් ශීර්ෂ අංකය :  603</v>
      </c>
      <c r="B252" s="286"/>
      <c r="C252" s="276"/>
      <c r="D252" s="281"/>
      <c r="E252" s="521" t="e">
        <f>'E3(ii)(1)'!#REF!</f>
        <v>#REF!</v>
      </c>
      <c r="F252" s="503"/>
      <c r="G252" s="503"/>
      <c r="H252" s="595"/>
      <c r="J252" s="283"/>
    </row>
    <row r="253" spans="1:10" ht="18.75">
      <c r="A253" s="520" t="str">
        <f>"වැඩසටහන් අංකය හා නාමය : "&amp;'ZZZ-PG1.DBF'!B272</f>
        <v xml:space="preserve">වැඩසටහන් අංකය හා නාමය : </v>
      </c>
      <c r="B253" s="520"/>
      <c r="C253" s="276"/>
      <c r="D253" s="520"/>
      <c r="E253" s="283"/>
      <c r="F253" s="503"/>
      <c r="G253" s="503"/>
      <c r="H253" s="595"/>
      <c r="J253" s="283"/>
    </row>
    <row r="254" spans="1:10" ht="18.75">
      <c r="A254" s="520" t="str">
        <f>"ව්‍යාපෘති අංකය හා නාමය : "&amp;'ZZZ-PG1.DBF'!C272</f>
        <v xml:space="preserve">ව්‍යාපෘති අංකය හා නාමය : </v>
      </c>
      <c r="B254" s="520"/>
      <c r="C254" s="276"/>
      <c r="D254" s="520"/>
      <c r="E254" s="283"/>
      <c r="F254" s="503"/>
      <c r="G254" s="503"/>
      <c r="H254" s="595"/>
      <c r="J254" s="283"/>
    </row>
    <row r="255" spans="1:10">
      <c r="I255" s="596" t="s">
        <v>323</v>
      </c>
    </row>
    <row r="256" spans="1:10" ht="43.5" customHeight="1">
      <c r="A256" s="1226" t="s">
        <v>190</v>
      </c>
      <c r="B256" s="1226" t="s">
        <v>125</v>
      </c>
      <c r="C256" s="1223" t="s">
        <v>470</v>
      </c>
      <c r="D256" s="1226" t="s">
        <v>191</v>
      </c>
      <c r="E256" s="97" t="s">
        <v>380</v>
      </c>
      <c r="F256" s="97" t="s">
        <v>381</v>
      </c>
      <c r="G256" s="97" t="s">
        <v>324</v>
      </c>
      <c r="H256" s="1226" t="s">
        <v>382</v>
      </c>
      <c r="I256" s="1226" t="s">
        <v>227</v>
      </c>
      <c r="J256" s="597"/>
    </row>
    <row r="257" spans="1:10" ht="43.5" customHeight="1">
      <c r="A257" s="1228"/>
      <c r="B257" s="1228"/>
      <c r="C257" s="1223"/>
      <c r="D257" s="1228"/>
      <c r="E257" s="598" t="s">
        <v>9</v>
      </c>
      <c r="F257" s="598" t="s">
        <v>9</v>
      </c>
      <c r="G257" s="598"/>
      <c r="H257" s="1228"/>
      <c r="I257" s="1228"/>
      <c r="J257" s="597"/>
    </row>
    <row r="258" spans="1:10">
      <c r="A258" s="525"/>
      <c r="B258" s="525"/>
      <c r="C258" s="525"/>
      <c r="D258" s="97"/>
      <c r="E258" s="97"/>
      <c r="F258" s="97"/>
      <c r="G258" s="97"/>
      <c r="H258" s="97"/>
      <c r="I258" s="97"/>
      <c r="J258" s="597"/>
    </row>
    <row r="259" spans="1:10">
      <c r="A259" s="534" t="s">
        <v>137</v>
      </c>
      <c r="B259" s="534"/>
      <c r="C259" s="534"/>
      <c r="D259" s="599"/>
      <c r="E259" s="599"/>
      <c r="F259" s="599"/>
      <c r="G259" s="599"/>
      <c r="H259" s="599"/>
      <c r="I259" s="599"/>
    </row>
    <row r="260" spans="1:10">
      <c r="A260" s="534"/>
      <c r="B260" s="534"/>
      <c r="C260" s="534"/>
      <c r="D260" s="599"/>
      <c r="E260" s="599"/>
      <c r="F260" s="599"/>
      <c r="G260" s="599"/>
      <c r="H260" s="599"/>
      <c r="I260" s="599"/>
    </row>
    <row r="261" spans="1:10" ht="30">
      <c r="A261" s="538" t="s">
        <v>805</v>
      </c>
      <c r="B261" s="539" t="s">
        <v>711</v>
      </c>
      <c r="C261" s="538"/>
      <c r="D261" s="599"/>
      <c r="E261" s="599"/>
      <c r="F261" s="599"/>
      <c r="G261" s="599"/>
      <c r="H261" s="599"/>
      <c r="I261" s="599"/>
    </row>
    <row r="262" spans="1:10">
      <c r="A262" s="534" t="s">
        <v>17</v>
      </c>
      <c r="B262" s="540"/>
      <c r="C262" s="534"/>
      <c r="D262" s="599"/>
      <c r="E262" s="599"/>
      <c r="F262" s="599"/>
      <c r="G262" s="599"/>
      <c r="H262" s="599"/>
      <c r="I262" s="599"/>
    </row>
    <row r="263" spans="1:10">
      <c r="A263" s="249" t="s">
        <v>245</v>
      </c>
      <c r="B263" s="539"/>
      <c r="C263" s="512">
        <f>'ZZZ-PG1.DBF'!H272</f>
        <v>0</v>
      </c>
      <c r="D263" s="600"/>
      <c r="E263" s="512">
        <f>'ZZZ-PG1.DBF'!I272</f>
        <v>0</v>
      </c>
      <c r="F263" s="512">
        <f>'ZZZ-PG1.DBF'!L272</f>
        <v>0</v>
      </c>
      <c r="G263" s="600">
        <f>F263-E263</f>
        <v>0</v>
      </c>
      <c r="H263" s="600">
        <f>'ZZZ-PG1.DBF'!S272</f>
        <v>0</v>
      </c>
      <c r="I263" s="599"/>
    </row>
    <row r="264" spans="1:10">
      <c r="A264" s="249" t="s">
        <v>246</v>
      </c>
      <c r="B264" s="539"/>
      <c r="C264" s="512">
        <f>'ZZZ-PG1.DBF'!H273</f>
        <v>0</v>
      </c>
      <c r="D264" s="600"/>
      <c r="E264" s="512">
        <f>'ZZZ-PG1.DBF'!I273</f>
        <v>0</v>
      </c>
      <c r="F264" s="512">
        <f>'ZZZ-PG1.DBF'!L273</f>
        <v>0</v>
      </c>
      <c r="G264" s="600">
        <f>F264-E264</f>
        <v>0</v>
      </c>
      <c r="H264" s="600">
        <f>'ZZZ-PG1.DBF'!S273</f>
        <v>0</v>
      </c>
      <c r="I264" s="599"/>
    </row>
    <row r="265" spans="1:10">
      <c r="A265" s="249" t="s">
        <v>247</v>
      </c>
      <c r="B265" s="539"/>
      <c r="C265" s="512">
        <f>'ZZZ-PG1.DBF'!H274</f>
        <v>0</v>
      </c>
      <c r="D265" s="600"/>
      <c r="E265" s="512">
        <f>'ZZZ-PG1.DBF'!I274</f>
        <v>0</v>
      </c>
      <c r="F265" s="512">
        <f>'ZZZ-PG1.DBF'!L274</f>
        <v>0</v>
      </c>
      <c r="G265" s="600">
        <f>F265-E265</f>
        <v>0</v>
      </c>
      <c r="H265" s="600">
        <f>'ZZZ-PG1.DBF'!S274</f>
        <v>0</v>
      </c>
      <c r="I265" s="599"/>
    </row>
    <row r="266" spans="1:10">
      <c r="A266" s="542" t="s">
        <v>467</v>
      </c>
      <c r="B266" s="543"/>
      <c r="C266" s="512" t="s">
        <v>0</v>
      </c>
      <c r="D266" s="601"/>
      <c r="E266" s="513">
        <f>'ZZZ-PG1.DBF'!I275</f>
        <v>0</v>
      </c>
      <c r="F266" s="513">
        <f>'ZZZ-PG1.DBF'!L275</f>
        <v>0</v>
      </c>
      <c r="G266" s="600">
        <f>F266-E266</f>
        <v>0</v>
      </c>
      <c r="H266" s="600">
        <f>'ZZZ-PG1.DBF'!S275</f>
        <v>0</v>
      </c>
      <c r="I266" s="599"/>
    </row>
    <row r="267" spans="1:10" ht="30">
      <c r="A267" s="538" t="s">
        <v>806</v>
      </c>
      <c r="B267" s="539" t="s">
        <v>712</v>
      </c>
      <c r="C267" s="512" t="s">
        <v>0</v>
      </c>
      <c r="D267" s="600"/>
      <c r="E267" s="512" t="s">
        <v>0</v>
      </c>
      <c r="F267" s="512" t="s">
        <v>0</v>
      </c>
      <c r="G267" s="602" t="s">
        <v>0</v>
      </c>
      <c r="H267" s="602" t="s">
        <v>0</v>
      </c>
      <c r="I267" s="599"/>
    </row>
    <row r="268" spans="1:10" ht="19.5" customHeight="1">
      <c r="A268" s="534" t="s">
        <v>192</v>
      </c>
      <c r="B268" s="540"/>
      <c r="C268" s="512" t="s">
        <v>0</v>
      </c>
      <c r="D268" s="600"/>
      <c r="E268" s="512" t="s">
        <v>0</v>
      </c>
      <c r="F268" s="512" t="s">
        <v>0</v>
      </c>
      <c r="G268" s="602" t="s">
        <v>0</v>
      </c>
      <c r="H268" s="602" t="s">
        <v>0</v>
      </c>
      <c r="I268" s="599"/>
    </row>
    <row r="269" spans="1:10">
      <c r="A269" s="544" t="s">
        <v>248</v>
      </c>
      <c r="B269" s="545"/>
      <c r="C269" s="512">
        <f>'ZZZ-PG1.DBF'!H278</f>
        <v>0</v>
      </c>
      <c r="D269" s="600"/>
      <c r="E269" s="512">
        <f>'ZZZ-PG1.DBF'!I278</f>
        <v>0</v>
      </c>
      <c r="F269" s="512">
        <f>'ZZZ-PG1.DBF'!L278</f>
        <v>0</v>
      </c>
      <c r="G269" s="600">
        <f>F269-E269</f>
        <v>0</v>
      </c>
      <c r="H269" s="600">
        <f>'ZZZ-PG1.DBF'!S278</f>
        <v>0</v>
      </c>
      <c r="I269" s="599"/>
    </row>
    <row r="270" spans="1:10">
      <c r="A270" s="544" t="s">
        <v>249</v>
      </c>
      <c r="B270" s="546"/>
      <c r="C270" s="512">
        <f>'ZZZ-PG1.DBF'!H279</f>
        <v>0</v>
      </c>
      <c r="D270" s="600"/>
      <c r="E270" s="512">
        <f>'ZZZ-PG1.DBF'!I279</f>
        <v>0</v>
      </c>
      <c r="F270" s="512">
        <f>'ZZZ-PG1.DBF'!L279</f>
        <v>0</v>
      </c>
      <c r="G270" s="600">
        <f>F270-E270</f>
        <v>0</v>
      </c>
      <c r="H270" s="600">
        <f>'ZZZ-PG1.DBF'!S279</f>
        <v>0</v>
      </c>
      <c r="I270" s="599"/>
    </row>
    <row r="271" spans="1:10">
      <c r="A271" s="547" t="s">
        <v>303</v>
      </c>
      <c r="B271" s="546"/>
      <c r="C271" s="512" t="s">
        <v>0</v>
      </c>
      <c r="D271" s="601"/>
      <c r="E271" s="513">
        <f>'ZZZ-PG1.DBF'!I280</f>
        <v>0</v>
      </c>
      <c r="F271" s="513">
        <f>'ZZZ-PG1.DBF'!L280</f>
        <v>0</v>
      </c>
      <c r="G271" s="600">
        <f>F271-E271</f>
        <v>0</v>
      </c>
      <c r="H271" s="600">
        <f>'ZZZ-PG1.DBF'!S280</f>
        <v>0</v>
      </c>
      <c r="I271" s="599"/>
    </row>
    <row r="272" spans="1:10">
      <c r="A272" s="547"/>
      <c r="B272" s="546"/>
      <c r="C272" s="512" t="s">
        <v>0</v>
      </c>
      <c r="D272" s="600"/>
      <c r="E272" s="512" t="s">
        <v>0</v>
      </c>
      <c r="F272" s="512" t="s">
        <v>0</v>
      </c>
      <c r="G272" s="602" t="s">
        <v>0</v>
      </c>
      <c r="H272" s="602" t="s">
        <v>0</v>
      </c>
      <c r="I272" s="599"/>
    </row>
    <row r="273" spans="1:9">
      <c r="A273" s="548" t="s">
        <v>193</v>
      </c>
      <c r="B273" s="549"/>
      <c r="C273" s="512" t="s">
        <v>0</v>
      </c>
      <c r="D273" s="600"/>
      <c r="E273" s="512" t="s">
        <v>0</v>
      </c>
      <c r="F273" s="512" t="s">
        <v>0</v>
      </c>
      <c r="G273" s="602" t="s">
        <v>0</v>
      </c>
      <c r="H273" s="602" t="s">
        <v>0</v>
      </c>
      <c r="I273" s="599"/>
    </row>
    <row r="274" spans="1:9">
      <c r="A274" s="544" t="s">
        <v>250</v>
      </c>
      <c r="B274" s="545"/>
      <c r="C274" s="512">
        <f>'ZZZ-PG1.DBF'!H283</f>
        <v>0</v>
      </c>
      <c r="D274" s="600"/>
      <c r="E274" s="512">
        <f>'ZZZ-PG1.DBF'!I283</f>
        <v>0</v>
      </c>
      <c r="F274" s="512">
        <f>'ZZZ-PG1.DBF'!L283</f>
        <v>0</v>
      </c>
      <c r="G274" s="600">
        <f t="shared" ref="G274:G280" si="11">F274-E274</f>
        <v>0</v>
      </c>
      <c r="H274" s="600">
        <f>'ZZZ-PG1.DBF'!S283</f>
        <v>0</v>
      </c>
      <c r="I274" s="599"/>
    </row>
    <row r="275" spans="1:9">
      <c r="A275" s="550" t="s">
        <v>251</v>
      </c>
      <c r="B275" s="545"/>
      <c r="C275" s="512">
        <f>'ZZZ-PG1.DBF'!H284</f>
        <v>0</v>
      </c>
      <c r="D275" s="600"/>
      <c r="E275" s="512">
        <f>'ZZZ-PG1.DBF'!I284</f>
        <v>0</v>
      </c>
      <c r="F275" s="512">
        <f>'ZZZ-PG1.DBF'!L284</f>
        <v>0</v>
      </c>
      <c r="G275" s="600">
        <f t="shared" si="11"/>
        <v>0</v>
      </c>
      <c r="H275" s="600">
        <f>'ZZZ-PG1.DBF'!S284</f>
        <v>0</v>
      </c>
      <c r="I275" s="599"/>
    </row>
    <row r="276" spans="1:9">
      <c r="A276" s="550" t="s">
        <v>252</v>
      </c>
      <c r="B276" s="545"/>
      <c r="C276" s="512">
        <f>'ZZZ-PG1.DBF'!H285</f>
        <v>0</v>
      </c>
      <c r="D276" s="600"/>
      <c r="E276" s="512">
        <f>'ZZZ-PG1.DBF'!I285</f>
        <v>0</v>
      </c>
      <c r="F276" s="512">
        <f>'ZZZ-PG1.DBF'!L285</f>
        <v>0</v>
      </c>
      <c r="G276" s="600">
        <f t="shared" si="11"/>
        <v>0</v>
      </c>
      <c r="H276" s="600">
        <f>'ZZZ-PG1.DBF'!S285</f>
        <v>0</v>
      </c>
      <c r="I276" s="599"/>
    </row>
    <row r="277" spans="1:9">
      <c r="A277" s="249" t="s">
        <v>253</v>
      </c>
      <c r="B277" s="539"/>
      <c r="C277" s="512">
        <f>'ZZZ-PG1.DBF'!H286</f>
        <v>0</v>
      </c>
      <c r="D277" s="600"/>
      <c r="E277" s="512">
        <f>'ZZZ-PG1.DBF'!I286</f>
        <v>0</v>
      </c>
      <c r="F277" s="512">
        <f>'ZZZ-PG1.DBF'!L286</f>
        <v>0</v>
      </c>
      <c r="G277" s="600">
        <f t="shared" si="11"/>
        <v>0</v>
      </c>
      <c r="H277" s="600">
        <f>'ZZZ-PG1.DBF'!S286</f>
        <v>0</v>
      </c>
      <c r="I277" s="599"/>
    </row>
    <row r="278" spans="1:9">
      <c r="A278" s="249" t="s">
        <v>254</v>
      </c>
      <c r="B278" s="539"/>
      <c r="C278" s="512">
        <f>'ZZZ-PG1.DBF'!H287</f>
        <v>0</v>
      </c>
      <c r="D278" s="600"/>
      <c r="E278" s="512">
        <f>'ZZZ-PG1.DBF'!I287</f>
        <v>0</v>
      </c>
      <c r="F278" s="512">
        <f>'ZZZ-PG1.DBF'!L287</f>
        <v>0</v>
      </c>
      <c r="G278" s="600">
        <f t="shared" si="11"/>
        <v>0</v>
      </c>
      <c r="H278" s="600">
        <f>'ZZZ-PG1.DBF'!S287</f>
        <v>0</v>
      </c>
      <c r="I278" s="599"/>
    </row>
    <row r="279" spans="1:9">
      <c r="A279" s="249" t="s">
        <v>468</v>
      </c>
      <c r="B279" s="539"/>
      <c r="C279" s="512">
        <f>'ZZZ-PG1.DBF'!H288</f>
        <v>0</v>
      </c>
      <c r="D279" s="601"/>
      <c r="E279" s="512">
        <f>'ZZZ-PG1.DBF'!I288</f>
        <v>0</v>
      </c>
      <c r="F279" s="512">
        <f>'ZZZ-PG1.DBF'!L288</f>
        <v>0</v>
      </c>
      <c r="G279" s="600">
        <f t="shared" si="11"/>
        <v>0</v>
      </c>
      <c r="H279" s="600">
        <f>'ZZZ-PG1.DBF'!S288</f>
        <v>0</v>
      </c>
      <c r="I279" s="599"/>
    </row>
    <row r="280" spans="1:9">
      <c r="A280" s="538" t="s">
        <v>304</v>
      </c>
      <c r="B280" s="539"/>
      <c r="C280" s="512" t="s">
        <v>0</v>
      </c>
      <c r="D280" s="601"/>
      <c r="E280" s="513">
        <f>'ZZZ-PG1.DBF'!I289</f>
        <v>0</v>
      </c>
      <c r="F280" s="513">
        <f>'ZZZ-PG1.DBF'!L289</f>
        <v>0</v>
      </c>
      <c r="G280" s="600">
        <f t="shared" si="11"/>
        <v>0</v>
      </c>
      <c r="H280" s="600">
        <f>'ZZZ-PG1.DBF'!S289</f>
        <v>0</v>
      </c>
      <c r="I280" s="599"/>
    </row>
    <row r="281" spans="1:9">
      <c r="A281" s="538"/>
      <c r="B281" s="539"/>
      <c r="C281" s="512" t="s">
        <v>0</v>
      </c>
      <c r="D281" s="603"/>
      <c r="E281" s="512" t="s">
        <v>0</v>
      </c>
      <c r="F281" s="512" t="s">
        <v>0</v>
      </c>
      <c r="G281" s="602" t="s">
        <v>0</v>
      </c>
      <c r="H281" s="602" t="s">
        <v>0</v>
      </c>
      <c r="I281" s="599"/>
    </row>
    <row r="282" spans="1:9">
      <c r="A282" s="534" t="s">
        <v>194</v>
      </c>
      <c r="B282" s="540"/>
      <c r="C282" s="512" t="s">
        <v>0</v>
      </c>
      <c r="D282" s="600"/>
      <c r="E282" s="512" t="s">
        <v>0</v>
      </c>
      <c r="F282" s="512" t="s">
        <v>0</v>
      </c>
      <c r="G282" s="602" t="s">
        <v>0</v>
      </c>
      <c r="H282" s="602" t="s">
        <v>0</v>
      </c>
      <c r="I282" s="599"/>
    </row>
    <row r="283" spans="1:9">
      <c r="A283" s="249" t="s">
        <v>255</v>
      </c>
      <c r="B283" s="539"/>
      <c r="C283" s="512">
        <f>'ZZZ-PG1.DBF'!H292</f>
        <v>0</v>
      </c>
      <c r="D283" s="600"/>
      <c r="E283" s="512">
        <f>'ZZZ-PG1.DBF'!I292</f>
        <v>0</v>
      </c>
      <c r="F283" s="512">
        <f>'ZZZ-PG1.DBF'!L292</f>
        <v>0</v>
      </c>
      <c r="G283" s="600">
        <f t="shared" ref="G283:G289" si="12">F283-E283</f>
        <v>0</v>
      </c>
      <c r="H283" s="600">
        <f>'ZZZ-PG1.DBF'!S292</f>
        <v>0</v>
      </c>
      <c r="I283" s="599"/>
    </row>
    <row r="284" spans="1:9">
      <c r="A284" s="249" t="s">
        <v>256</v>
      </c>
      <c r="B284" s="539"/>
      <c r="C284" s="512">
        <f>'ZZZ-PG1.DBF'!H293</f>
        <v>0</v>
      </c>
      <c r="D284" s="600"/>
      <c r="E284" s="512">
        <f>'ZZZ-PG1.DBF'!I293</f>
        <v>0</v>
      </c>
      <c r="F284" s="512">
        <f>'ZZZ-PG1.DBF'!L293</f>
        <v>0</v>
      </c>
      <c r="G284" s="600">
        <f t="shared" si="12"/>
        <v>0</v>
      </c>
      <c r="H284" s="600">
        <f>'ZZZ-PG1.DBF'!S293</f>
        <v>0</v>
      </c>
      <c r="I284" s="599"/>
    </row>
    <row r="285" spans="1:9">
      <c r="A285" s="249" t="s">
        <v>257</v>
      </c>
      <c r="B285" s="539"/>
      <c r="C285" s="512">
        <f>'ZZZ-PG1.DBF'!H294</f>
        <v>0</v>
      </c>
      <c r="D285" s="600"/>
      <c r="E285" s="512">
        <f>'ZZZ-PG1.DBF'!I294</f>
        <v>0</v>
      </c>
      <c r="F285" s="512">
        <f>'ZZZ-PG1.DBF'!L294</f>
        <v>0</v>
      </c>
      <c r="G285" s="600">
        <f t="shared" si="12"/>
        <v>0</v>
      </c>
      <c r="H285" s="600">
        <f>'ZZZ-PG1.DBF'!S294</f>
        <v>0</v>
      </c>
      <c r="I285" s="599"/>
    </row>
    <row r="286" spans="1:9">
      <c r="A286" s="249" t="s">
        <v>458</v>
      </c>
      <c r="B286" s="539"/>
      <c r="C286" s="512">
        <f>'ZZZ-PG1.DBF'!H295</f>
        <v>0</v>
      </c>
      <c r="D286" s="601"/>
      <c r="E286" s="512">
        <f>'ZZZ-PG1.DBF'!I295</f>
        <v>0</v>
      </c>
      <c r="F286" s="512">
        <f>'ZZZ-PG1.DBF'!L295</f>
        <v>0</v>
      </c>
      <c r="G286" s="600">
        <f t="shared" si="12"/>
        <v>0</v>
      </c>
      <c r="H286" s="600">
        <f>'ZZZ-PG1.DBF'!S295</f>
        <v>0</v>
      </c>
      <c r="I286" s="599"/>
    </row>
    <row r="287" spans="1:9">
      <c r="A287" s="552" t="s">
        <v>608</v>
      </c>
      <c r="B287" s="553"/>
      <c r="C287" s="512">
        <f>'ZZZ-PG1.DBF'!H296</f>
        <v>0</v>
      </c>
      <c r="D287" s="600"/>
      <c r="E287" s="512">
        <f>'ZZZ-PG1.DBF'!I296</f>
        <v>0</v>
      </c>
      <c r="F287" s="512">
        <f>'ZZZ-PG1.DBF'!L296</f>
        <v>0</v>
      </c>
      <c r="G287" s="600">
        <f t="shared" si="12"/>
        <v>0</v>
      </c>
      <c r="H287" s="600">
        <f>'ZZZ-PG1.DBF'!S296</f>
        <v>0</v>
      </c>
      <c r="I287" s="599"/>
    </row>
    <row r="288" spans="1:9">
      <c r="A288" s="249" t="s">
        <v>459</v>
      </c>
      <c r="B288" s="539"/>
      <c r="C288" s="512">
        <f>'ZZZ-PG1.DBF'!H297</f>
        <v>0</v>
      </c>
      <c r="D288" s="600"/>
      <c r="E288" s="512">
        <f>'ZZZ-PG1.DBF'!I297</f>
        <v>0</v>
      </c>
      <c r="F288" s="512">
        <f>'ZZZ-PG1.DBF'!L297</f>
        <v>0</v>
      </c>
      <c r="G288" s="600">
        <f t="shared" si="12"/>
        <v>0</v>
      </c>
      <c r="H288" s="600">
        <f>'ZZZ-PG1.DBF'!S297</f>
        <v>0</v>
      </c>
      <c r="I288" s="599"/>
    </row>
    <row r="289" spans="1:9">
      <c r="A289" s="538" t="s">
        <v>305</v>
      </c>
      <c r="B289" s="539"/>
      <c r="C289" s="512" t="s">
        <v>0</v>
      </c>
      <c r="D289" s="601"/>
      <c r="E289" s="513">
        <f>'ZZZ-PG1.DBF'!I298</f>
        <v>0</v>
      </c>
      <c r="F289" s="513">
        <f>'ZZZ-PG1.DBF'!L298</f>
        <v>0</v>
      </c>
      <c r="G289" s="600">
        <f t="shared" si="12"/>
        <v>0</v>
      </c>
      <c r="H289" s="600">
        <f>'ZZZ-PG1.DBF'!S298</f>
        <v>0</v>
      </c>
      <c r="I289" s="599"/>
    </row>
    <row r="290" spans="1:9">
      <c r="A290" s="538"/>
      <c r="B290" s="539"/>
      <c r="C290" s="512" t="s">
        <v>0</v>
      </c>
      <c r="D290" s="600"/>
      <c r="E290" s="512" t="s">
        <v>0</v>
      </c>
      <c r="F290" s="512" t="s">
        <v>0</v>
      </c>
      <c r="G290" s="602" t="s">
        <v>0</v>
      </c>
      <c r="H290" s="602" t="s">
        <v>0</v>
      </c>
      <c r="I290" s="599"/>
    </row>
    <row r="291" spans="1:9">
      <c r="A291" s="534" t="s">
        <v>195</v>
      </c>
      <c r="B291" s="540"/>
      <c r="C291" s="512" t="s">
        <v>0</v>
      </c>
      <c r="D291" s="600"/>
      <c r="E291" s="512" t="s">
        <v>0</v>
      </c>
      <c r="F291" s="512" t="s">
        <v>0</v>
      </c>
      <c r="G291" s="602" t="s">
        <v>0</v>
      </c>
      <c r="H291" s="602" t="s">
        <v>0</v>
      </c>
      <c r="I291" s="599"/>
    </row>
    <row r="292" spans="1:9">
      <c r="A292" s="249" t="s">
        <v>258</v>
      </c>
      <c r="B292" s="539"/>
      <c r="C292" s="512">
        <f>'ZZZ-PG1.DBF'!H301</f>
        <v>0</v>
      </c>
      <c r="D292" s="600"/>
      <c r="E292" s="512">
        <f>'ZZZ-PG1.DBF'!I301</f>
        <v>0</v>
      </c>
      <c r="F292" s="512">
        <f>'ZZZ-PG1.DBF'!L301</f>
        <v>0</v>
      </c>
      <c r="G292" s="600">
        <f t="shared" ref="G292:G302" si="13">F292-E292</f>
        <v>0</v>
      </c>
      <c r="H292" s="600">
        <f>'ZZZ-PG1.DBF'!S301</f>
        <v>0</v>
      </c>
      <c r="I292" s="599"/>
    </row>
    <row r="293" spans="1:9">
      <c r="A293" s="249" t="s">
        <v>259</v>
      </c>
      <c r="B293" s="539"/>
      <c r="C293" s="512">
        <f>'ZZZ-PG1.DBF'!H302</f>
        <v>0</v>
      </c>
      <c r="D293" s="600"/>
      <c r="E293" s="512">
        <f>'ZZZ-PG1.DBF'!I302</f>
        <v>0</v>
      </c>
      <c r="F293" s="512">
        <f>'ZZZ-PG1.DBF'!L302</f>
        <v>0</v>
      </c>
      <c r="G293" s="600">
        <f t="shared" si="13"/>
        <v>0</v>
      </c>
      <c r="H293" s="600">
        <f>'ZZZ-PG1.DBF'!S302</f>
        <v>0</v>
      </c>
      <c r="I293" s="599"/>
    </row>
    <row r="294" spans="1:9">
      <c r="A294" s="249" t="s">
        <v>260</v>
      </c>
      <c r="B294" s="539"/>
      <c r="C294" s="512">
        <f>'ZZZ-PG1.DBF'!H303</f>
        <v>0</v>
      </c>
      <c r="D294" s="600"/>
      <c r="E294" s="512">
        <f>'ZZZ-PG1.DBF'!I303</f>
        <v>0</v>
      </c>
      <c r="F294" s="512">
        <f>'ZZZ-PG1.DBF'!L303</f>
        <v>0</v>
      </c>
      <c r="G294" s="600">
        <f t="shared" si="13"/>
        <v>0</v>
      </c>
      <c r="H294" s="600">
        <f>'ZZZ-PG1.DBF'!S303</f>
        <v>0</v>
      </c>
      <c r="I294" s="599"/>
    </row>
    <row r="295" spans="1:9">
      <c r="A295" s="249" t="s">
        <v>261</v>
      </c>
      <c r="B295" s="539"/>
      <c r="C295" s="512">
        <f>'ZZZ-PG1.DBF'!H304</f>
        <v>0</v>
      </c>
      <c r="D295" s="600"/>
      <c r="E295" s="512">
        <f>'ZZZ-PG1.DBF'!I304</f>
        <v>0</v>
      </c>
      <c r="F295" s="512">
        <f>'ZZZ-PG1.DBF'!L304</f>
        <v>0</v>
      </c>
      <c r="G295" s="600">
        <f t="shared" si="13"/>
        <v>0</v>
      </c>
      <c r="H295" s="600">
        <f>'ZZZ-PG1.DBF'!S304</f>
        <v>0</v>
      </c>
      <c r="I295" s="599"/>
    </row>
    <row r="296" spans="1:9">
      <c r="A296" s="511" t="s">
        <v>262</v>
      </c>
      <c r="B296" s="553"/>
      <c r="C296" s="512">
        <f>'ZZZ-PG1.DBF'!H305</f>
        <v>0</v>
      </c>
      <c r="D296" s="600"/>
      <c r="E296" s="512">
        <f>'ZZZ-PG1.DBF'!I305</f>
        <v>0</v>
      </c>
      <c r="F296" s="512">
        <f>'ZZZ-PG1.DBF'!L305</f>
        <v>0</v>
      </c>
      <c r="G296" s="600">
        <f t="shared" si="13"/>
        <v>0</v>
      </c>
      <c r="H296" s="600">
        <f>'ZZZ-PG1.DBF'!S305</f>
        <v>0</v>
      </c>
      <c r="I296" s="599"/>
    </row>
    <row r="297" spans="1:9">
      <c r="A297" s="249" t="s">
        <v>426</v>
      </c>
      <c r="B297" s="539"/>
      <c r="C297" s="512">
        <f>'ZZZ-PG1.DBF'!H306</f>
        <v>0</v>
      </c>
      <c r="D297" s="600"/>
      <c r="E297" s="512">
        <f>'ZZZ-PG1.DBF'!I306</f>
        <v>0</v>
      </c>
      <c r="F297" s="512">
        <f>'ZZZ-PG1.DBF'!L306</f>
        <v>0</v>
      </c>
      <c r="G297" s="600">
        <f t="shared" si="13"/>
        <v>0</v>
      </c>
      <c r="H297" s="600">
        <f>'ZZZ-PG1.DBF'!S306</f>
        <v>0</v>
      </c>
      <c r="I297" s="599"/>
    </row>
    <row r="298" spans="1:9">
      <c r="A298" s="249" t="s">
        <v>460</v>
      </c>
      <c r="B298" s="539"/>
      <c r="C298" s="512">
        <f>'ZZZ-PG1.DBF'!H307</f>
        <v>0</v>
      </c>
      <c r="D298" s="600"/>
      <c r="E298" s="512">
        <f>'ZZZ-PG1.DBF'!I307</f>
        <v>0</v>
      </c>
      <c r="F298" s="512">
        <f>'ZZZ-PG1.DBF'!L307</f>
        <v>0</v>
      </c>
      <c r="G298" s="600">
        <f t="shared" si="13"/>
        <v>0</v>
      </c>
      <c r="H298" s="600">
        <f>'ZZZ-PG1.DBF'!S307</f>
        <v>0</v>
      </c>
      <c r="I298" s="599"/>
    </row>
    <row r="299" spans="1:9">
      <c r="A299" s="558" t="s">
        <v>469</v>
      </c>
      <c r="B299" s="539"/>
      <c r="C299" s="512">
        <f>'ZZZ-PG1.DBF'!H308</f>
        <v>0</v>
      </c>
      <c r="D299" s="600"/>
      <c r="E299" s="512">
        <f>'ZZZ-PG1.DBF'!I308</f>
        <v>0</v>
      </c>
      <c r="F299" s="512">
        <f>'ZZZ-PG1.DBF'!L308</f>
        <v>0</v>
      </c>
      <c r="G299" s="600">
        <f t="shared" si="13"/>
        <v>0</v>
      </c>
      <c r="H299" s="600">
        <f>'ZZZ-PG1.DBF'!S308</f>
        <v>0</v>
      </c>
      <c r="I299" s="599"/>
    </row>
    <row r="300" spans="1:9">
      <c r="A300" s="558" t="s">
        <v>389</v>
      </c>
      <c r="B300" s="539"/>
      <c r="C300" s="512">
        <f>'ZZZ-PG1.DBF'!H309</f>
        <v>0</v>
      </c>
      <c r="D300" s="600"/>
      <c r="E300" s="512">
        <f>'ZZZ-PG1.DBF'!I309</f>
        <v>0</v>
      </c>
      <c r="F300" s="512">
        <f>'ZZZ-PG1.DBF'!L309</f>
        <v>0</v>
      </c>
      <c r="G300" s="600">
        <f t="shared" si="13"/>
        <v>0</v>
      </c>
      <c r="H300" s="600">
        <f>'ZZZ-PG1.DBF'!S309</f>
        <v>0</v>
      </c>
      <c r="I300" s="599"/>
    </row>
    <row r="301" spans="1:9">
      <c r="A301" s="538" t="s">
        <v>306</v>
      </c>
      <c r="B301" s="539"/>
      <c r="C301" s="513">
        <f>'ZZZ-PG1.DBF'!H310</f>
        <v>0</v>
      </c>
      <c r="D301" s="601"/>
      <c r="E301" s="513">
        <f>'ZZZ-PG1.DBF'!I310</f>
        <v>0</v>
      </c>
      <c r="F301" s="513">
        <f>'ZZZ-PG1.DBF'!L310</f>
        <v>0</v>
      </c>
      <c r="G301" s="600">
        <f t="shared" si="13"/>
        <v>0</v>
      </c>
      <c r="H301" s="600">
        <f>'ZZZ-PG1.DBF'!S310</f>
        <v>0</v>
      </c>
      <c r="I301" s="599"/>
    </row>
    <row r="302" spans="1:9" ht="15.75" thickBot="1">
      <c r="A302" s="538" t="s">
        <v>307</v>
      </c>
      <c r="B302" s="539"/>
      <c r="C302" s="516" t="s">
        <v>0</v>
      </c>
      <c r="D302" s="604"/>
      <c r="E302" s="517">
        <f>'ZZZ-PG1.DBF'!I311</f>
        <v>0</v>
      </c>
      <c r="F302" s="517">
        <f>'ZZZ-PG1.DBF'!L311</f>
        <v>0</v>
      </c>
      <c r="G302" s="605">
        <f t="shared" si="13"/>
        <v>0</v>
      </c>
      <c r="H302" s="604">
        <f>'ZZZ-PG1.DBF'!S311</f>
        <v>0</v>
      </c>
      <c r="I302" s="599"/>
    </row>
    <row r="303" spans="1:9" ht="30">
      <c r="A303" s="538" t="s">
        <v>807</v>
      </c>
      <c r="B303" s="539" t="s">
        <v>713</v>
      </c>
      <c r="C303" s="512" t="s">
        <v>0</v>
      </c>
      <c r="D303" s="600"/>
      <c r="E303" s="512" t="s">
        <v>0</v>
      </c>
      <c r="F303" s="512" t="s">
        <v>0</v>
      </c>
      <c r="G303" s="602" t="s">
        <v>0</v>
      </c>
      <c r="H303" s="602" t="s">
        <v>0</v>
      </c>
      <c r="I303" s="599"/>
    </row>
    <row r="304" spans="1:9">
      <c r="A304" s="534" t="s">
        <v>196</v>
      </c>
      <c r="B304" s="540"/>
      <c r="C304" s="512" t="s">
        <v>0</v>
      </c>
      <c r="D304" s="600"/>
      <c r="E304" s="512" t="s">
        <v>0</v>
      </c>
      <c r="F304" s="512" t="s">
        <v>0</v>
      </c>
      <c r="G304" s="602" t="s">
        <v>0</v>
      </c>
      <c r="H304" s="602" t="s">
        <v>0</v>
      </c>
      <c r="I304" s="599"/>
    </row>
    <row r="305" spans="1:9">
      <c r="A305" s="249" t="s">
        <v>263</v>
      </c>
      <c r="B305" s="539"/>
      <c r="C305" s="512">
        <f>'ZZZ-PG1.DBF'!H314</f>
        <v>0</v>
      </c>
      <c r="D305" s="600"/>
      <c r="E305" s="512">
        <f>'ZZZ-PG1.DBF'!I314</f>
        <v>0</v>
      </c>
      <c r="F305" s="512">
        <f>'ZZZ-PG1.DBF'!L314</f>
        <v>0</v>
      </c>
      <c r="G305" s="600">
        <f t="shared" ref="G305:G313" si="14">F305-E305</f>
        <v>0</v>
      </c>
      <c r="H305" s="600">
        <f>'ZZZ-PG1.DBF'!S314</f>
        <v>0</v>
      </c>
      <c r="I305" s="599"/>
    </row>
    <row r="306" spans="1:9">
      <c r="A306" s="249" t="s">
        <v>264</v>
      </c>
      <c r="B306" s="559"/>
      <c r="C306" s="512">
        <f>'ZZZ-PG1.DBF'!H315</f>
        <v>0</v>
      </c>
      <c r="D306" s="600"/>
      <c r="E306" s="512">
        <f>'ZZZ-PG1.DBF'!I315</f>
        <v>0</v>
      </c>
      <c r="F306" s="512">
        <f>'ZZZ-PG1.DBF'!L315</f>
        <v>0</v>
      </c>
      <c r="G306" s="600">
        <f t="shared" si="14"/>
        <v>0</v>
      </c>
      <c r="H306" s="600">
        <f>'ZZZ-PG1.DBF'!S315</f>
        <v>0</v>
      </c>
      <c r="I306" s="599"/>
    </row>
    <row r="307" spans="1:9">
      <c r="A307" s="249" t="s">
        <v>265</v>
      </c>
      <c r="B307" s="539"/>
      <c r="C307" s="512">
        <f>'ZZZ-PG1.DBF'!H316</f>
        <v>0</v>
      </c>
      <c r="D307" s="600"/>
      <c r="E307" s="512">
        <f>'ZZZ-PG1.DBF'!I316</f>
        <v>0</v>
      </c>
      <c r="F307" s="512">
        <f>'ZZZ-PG1.DBF'!L316</f>
        <v>0</v>
      </c>
      <c r="G307" s="600">
        <f t="shared" si="14"/>
        <v>0</v>
      </c>
      <c r="H307" s="600">
        <f>'ZZZ-PG1.DBF'!S316</f>
        <v>0</v>
      </c>
      <c r="I307" s="599"/>
    </row>
    <row r="308" spans="1:9">
      <c r="A308" s="249" t="s">
        <v>266</v>
      </c>
      <c r="B308" s="539"/>
      <c r="C308" s="512">
        <f>'ZZZ-PG1.DBF'!H317</f>
        <v>0</v>
      </c>
      <c r="D308" s="600"/>
      <c r="E308" s="512">
        <f>'ZZZ-PG1.DBF'!I317</f>
        <v>0</v>
      </c>
      <c r="F308" s="512">
        <f>'ZZZ-PG1.DBF'!L317</f>
        <v>0</v>
      </c>
      <c r="G308" s="600">
        <f t="shared" si="14"/>
        <v>0</v>
      </c>
      <c r="H308" s="600">
        <f>'ZZZ-PG1.DBF'!S317</f>
        <v>0</v>
      </c>
      <c r="I308" s="599"/>
    </row>
    <row r="309" spans="1:9">
      <c r="A309" s="249" t="s">
        <v>267</v>
      </c>
      <c r="B309" s="539"/>
      <c r="C309" s="512">
        <f>'ZZZ-PG1.DBF'!H318</f>
        <v>0</v>
      </c>
      <c r="D309" s="600"/>
      <c r="E309" s="512">
        <f>'ZZZ-PG1.DBF'!I318</f>
        <v>0</v>
      </c>
      <c r="F309" s="512">
        <f>'ZZZ-PG1.DBF'!L318</f>
        <v>0</v>
      </c>
      <c r="G309" s="600">
        <f t="shared" si="14"/>
        <v>0</v>
      </c>
      <c r="H309" s="600">
        <f>'ZZZ-PG1.DBF'!S318</f>
        <v>0</v>
      </c>
      <c r="I309" s="599"/>
    </row>
    <row r="310" spans="1:9">
      <c r="A310" s="249" t="s">
        <v>464</v>
      </c>
      <c r="B310" s="539"/>
      <c r="C310" s="512">
        <f>'ZZZ-PG1.DBF'!H319</f>
        <v>0</v>
      </c>
      <c r="D310" s="603"/>
      <c r="E310" s="512">
        <f>'ZZZ-PG1.DBF'!I319</f>
        <v>0</v>
      </c>
      <c r="F310" s="512">
        <f>'ZZZ-PG1.DBF'!L319</f>
        <v>0</v>
      </c>
      <c r="G310" s="600">
        <f t="shared" si="14"/>
        <v>0</v>
      </c>
      <c r="H310" s="600">
        <f>'ZZZ-PG1.DBF'!S319</f>
        <v>0</v>
      </c>
      <c r="I310" s="599"/>
    </row>
    <row r="311" spans="1:9">
      <c r="A311" s="249" t="s">
        <v>269</v>
      </c>
      <c r="B311" s="539"/>
      <c r="C311" s="512">
        <f>'ZZZ-PG1.DBF'!H320</f>
        <v>0</v>
      </c>
      <c r="D311" s="601"/>
      <c r="E311" s="512">
        <f>'ZZZ-PG1.DBF'!I320</f>
        <v>0</v>
      </c>
      <c r="F311" s="512">
        <f>'ZZZ-PG1.DBF'!L320</f>
        <v>0</v>
      </c>
      <c r="G311" s="600">
        <f t="shared" si="14"/>
        <v>0</v>
      </c>
      <c r="H311" s="600">
        <f>'ZZZ-PG1.DBF'!S320</f>
        <v>0</v>
      </c>
      <c r="I311" s="606"/>
    </row>
    <row r="312" spans="1:9">
      <c r="A312" s="511" t="s">
        <v>595</v>
      </c>
      <c r="B312" s="560"/>
      <c r="C312" s="512">
        <f>'ZZZ-PG1.DBF'!H321</f>
        <v>0</v>
      </c>
      <c r="D312" s="600"/>
      <c r="E312" s="512">
        <f>'ZZZ-PG1.DBF'!I321</f>
        <v>0</v>
      </c>
      <c r="F312" s="512">
        <f>'ZZZ-PG1.DBF'!L321</f>
        <v>0</v>
      </c>
      <c r="G312" s="600">
        <f t="shared" si="14"/>
        <v>0</v>
      </c>
      <c r="H312" s="600">
        <f>'ZZZ-PG1.DBF'!S321</f>
        <v>0</v>
      </c>
      <c r="I312" s="599"/>
    </row>
    <row r="313" spans="1:9">
      <c r="A313" s="538" t="s">
        <v>15</v>
      </c>
      <c r="B313" s="559"/>
      <c r="C313" s="512" t="s">
        <v>0</v>
      </c>
      <c r="D313" s="607"/>
      <c r="E313" s="513">
        <f>'ZZZ-PG1.DBF'!I322</f>
        <v>0</v>
      </c>
      <c r="F313" s="513">
        <f>'ZZZ-PG1.DBF'!L322</f>
        <v>0</v>
      </c>
      <c r="G313" s="600">
        <f t="shared" si="14"/>
        <v>0</v>
      </c>
      <c r="H313" s="600">
        <f>'ZZZ-PG1.DBF'!S322</f>
        <v>0</v>
      </c>
      <c r="I313" s="599"/>
    </row>
    <row r="314" spans="1:9">
      <c r="A314" s="538"/>
      <c r="B314" s="559"/>
      <c r="C314" s="512" t="s">
        <v>0</v>
      </c>
      <c r="D314" s="600"/>
      <c r="E314" s="512" t="s">
        <v>0</v>
      </c>
      <c r="F314" s="512" t="s">
        <v>0</v>
      </c>
      <c r="G314" s="602" t="s">
        <v>0</v>
      </c>
      <c r="H314" s="602" t="s">
        <v>0</v>
      </c>
      <c r="I314" s="599"/>
    </row>
    <row r="315" spans="1:9">
      <c r="A315" s="534" t="s">
        <v>604</v>
      </c>
      <c r="B315" s="540"/>
      <c r="C315" s="512" t="s">
        <v>0</v>
      </c>
      <c r="D315" s="601"/>
      <c r="E315" s="512" t="s">
        <v>0</v>
      </c>
      <c r="F315" s="512" t="s">
        <v>0</v>
      </c>
      <c r="G315" s="602" t="s">
        <v>0</v>
      </c>
      <c r="H315" s="602" t="s">
        <v>0</v>
      </c>
      <c r="I315" s="599"/>
    </row>
    <row r="316" spans="1:9">
      <c r="A316" s="249" t="s">
        <v>273</v>
      </c>
      <c r="B316" s="539"/>
      <c r="C316" s="512">
        <f>'ZZZ-PG1.DBF'!H325</f>
        <v>0</v>
      </c>
      <c r="D316" s="600"/>
      <c r="E316" s="512">
        <f>'ZZZ-PG1.DBF'!I325</f>
        <v>0</v>
      </c>
      <c r="F316" s="512">
        <f>'ZZZ-PG1.DBF'!L325</f>
        <v>0</v>
      </c>
      <c r="G316" s="600">
        <f>F316-E316</f>
        <v>0</v>
      </c>
      <c r="H316" s="600">
        <f>'ZZZ-PG1.DBF'!S325</f>
        <v>0</v>
      </c>
      <c r="I316" s="599"/>
    </row>
    <row r="317" spans="1:9">
      <c r="A317" s="249" t="s">
        <v>274</v>
      </c>
      <c r="B317" s="539"/>
      <c r="C317" s="512">
        <f>'ZZZ-PG1.DBF'!H326</f>
        <v>0</v>
      </c>
      <c r="D317" s="600"/>
      <c r="E317" s="512">
        <f>'ZZZ-PG1.DBF'!I326</f>
        <v>0</v>
      </c>
      <c r="F317" s="512">
        <f>'ZZZ-PG1.DBF'!L326</f>
        <v>0</v>
      </c>
      <c r="G317" s="600">
        <f>F317-E317</f>
        <v>0</v>
      </c>
      <c r="H317" s="600">
        <f>'ZZZ-PG1.DBF'!S326</f>
        <v>0</v>
      </c>
      <c r="I317" s="599"/>
    </row>
    <row r="318" spans="1:9">
      <c r="A318" s="552" t="s">
        <v>609</v>
      </c>
      <c r="B318" s="553"/>
      <c r="C318" s="512">
        <f>'ZZZ-PG1.DBF'!H327</f>
        <v>0</v>
      </c>
      <c r="D318" s="600"/>
      <c r="E318" s="512">
        <f>'ZZZ-PG1.DBF'!I327</f>
        <v>0</v>
      </c>
      <c r="F318" s="512">
        <f>'ZZZ-PG1.DBF'!L327</f>
        <v>0</v>
      </c>
      <c r="G318" s="600">
        <f>F318-E318</f>
        <v>0</v>
      </c>
      <c r="H318" s="600">
        <f>'ZZZ-PG1.DBF'!S327</f>
        <v>0</v>
      </c>
      <c r="I318" s="599"/>
    </row>
    <row r="319" spans="1:9">
      <c r="A319" s="538" t="s">
        <v>15</v>
      </c>
      <c r="B319" s="539"/>
      <c r="C319" s="513" t="s">
        <v>0</v>
      </c>
      <c r="D319" s="601"/>
      <c r="E319" s="513">
        <f>'ZZZ-PG1.DBF'!I328</f>
        <v>0</v>
      </c>
      <c r="F319" s="513">
        <f>'ZZZ-PG1.DBF'!L328</f>
        <v>0</v>
      </c>
      <c r="G319" s="600">
        <f>F319-E319</f>
        <v>0</v>
      </c>
      <c r="H319" s="600">
        <f>'ZZZ-PG1.DBF'!S328</f>
        <v>0</v>
      </c>
      <c r="I319" s="599"/>
    </row>
    <row r="320" spans="1:9">
      <c r="A320" s="544" t="s">
        <v>0</v>
      </c>
      <c r="B320" s="545"/>
      <c r="C320" s="512" t="s">
        <v>0</v>
      </c>
      <c r="D320" s="600"/>
      <c r="E320" s="512" t="s">
        <v>0</v>
      </c>
      <c r="F320" s="512" t="s">
        <v>0</v>
      </c>
      <c r="G320" s="602" t="s">
        <v>0</v>
      </c>
      <c r="H320" s="600">
        <f>'ZZZ-PG1.DBF'!S329</f>
        <v>0</v>
      </c>
      <c r="I320" s="599"/>
    </row>
    <row r="321" spans="1:9" ht="15.75" thickBot="1">
      <c r="A321" s="538" t="s">
        <v>607</v>
      </c>
      <c r="B321" s="539"/>
      <c r="C321" s="516">
        <f>'ZZZ-PG1.DBF'!H330</f>
        <v>0</v>
      </c>
      <c r="D321" s="604"/>
      <c r="E321" s="517">
        <f>'ZZZ-PG1.DBF'!I330</f>
        <v>0</v>
      </c>
      <c r="F321" s="517">
        <f>'ZZZ-PG1.DBF'!L330</f>
        <v>0</v>
      </c>
      <c r="G321" s="604">
        <f>F321-E321</f>
        <v>0</v>
      </c>
      <c r="H321" s="604">
        <f>'ZZZ-PG1.DBF'!S330</f>
        <v>0</v>
      </c>
      <c r="I321" s="599"/>
    </row>
    <row r="322" spans="1:9">
      <c r="A322" s="249"/>
      <c r="B322" s="539"/>
      <c r="C322" s="512" t="s">
        <v>0</v>
      </c>
      <c r="D322" s="600"/>
      <c r="E322" s="512" t="s">
        <v>0</v>
      </c>
      <c r="F322" s="512" t="s">
        <v>0</v>
      </c>
      <c r="G322" s="602" t="s">
        <v>0</v>
      </c>
      <c r="H322" s="602" t="s">
        <v>0</v>
      </c>
      <c r="I322" s="599"/>
    </row>
    <row r="323" spans="1:9">
      <c r="A323" s="534" t="s">
        <v>141</v>
      </c>
      <c r="B323" s="540"/>
      <c r="C323" s="512" t="s">
        <v>0</v>
      </c>
      <c r="D323" s="600"/>
      <c r="E323" s="512" t="s">
        <v>0</v>
      </c>
      <c r="F323" s="512" t="s">
        <v>0</v>
      </c>
      <c r="G323" s="602" t="s">
        <v>0</v>
      </c>
      <c r="H323" s="602" t="s">
        <v>0</v>
      </c>
      <c r="I323" s="599"/>
    </row>
    <row r="324" spans="1:9">
      <c r="A324" s="249"/>
      <c r="B324" s="539"/>
      <c r="C324" s="512" t="s">
        <v>0</v>
      </c>
      <c r="D324" s="600"/>
      <c r="E324" s="512" t="s">
        <v>0</v>
      </c>
      <c r="F324" s="512" t="s">
        <v>0</v>
      </c>
      <c r="G324" s="602" t="s">
        <v>0</v>
      </c>
      <c r="H324" s="602" t="s">
        <v>0</v>
      </c>
      <c r="I324" s="599"/>
    </row>
    <row r="325" spans="1:9">
      <c r="A325" s="547" t="s">
        <v>311</v>
      </c>
      <c r="B325" s="545"/>
      <c r="C325" s="512" t="s">
        <v>0</v>
      </c>
      <c r="D325" s="600"/>
      <c r="E325" s="512" t="s">
        <v>0</v>
      </c>
      <c r="F325" s="512" t="s">
        <v>0</v>
      </c>
      <c r="G325" s="602" t="s">
        <v>0</v>
      </c>
      <c r="H325" s="602" t="s">
        <v>0</v>
      </c>
      <c r="I325" s="599"/>
    </row>
    <row r="326" spans="1:9">
      <c r="A326" s="547"/>
      <c r="B326" s="545"/>
      <c r="C326" s="512" t="s">
        <v>0</v>
      </c>
      <c r="D326" s="600"/>
      <c r="E326" s="512" t="s">
        <v>0</v>
      </c>
      <c r="F326" s="512" t="s">
        <v>0</v>
      </c>
      <c r="G326" s="602" t="s">
        <v>0</v>
      </c>
      <c r="H326" s="602" t="s">
        <v>0</v>
      </c>
      <c r="I326" s="599"/>
    </row>
    <row r="327" spans="1:9">
      <c r="A327" s="538" t="s">
        <v>275</v>
      </c>
      <c r="B327" s="539" t="s">
        <v>715</v>
      </c>
      <c r="C327" s="512" t="s">
        <v>0</v>
      </c>
      <c r="D327" s="600"/>
      <c r="E327" s="512" t="s">
        <v>0</v>
      </c>
      <c r="F327" s="512" t="s">
        <v>0</v>
      </c>
      <c r="G327" s="602" t="s">
        <v>0</v>
      </c>
      <c r="H327" s="602" t="s">
        <v>0</v>
      </c>
      <c r="I327" s="599"/>
    </row>
    <row r="328" spans="1:9">
      <c r="A328" s="249" t="s">
        <v>276</v>
      </c>
      <c r="B328" s="539"/>
      <c r="C328" s="512">
        <f>'ZZZ-PG1.DBF'!H337</f>
        <v>0</v>
      </c>
      <c r="D328" s="600"/>
      <c r="E328" s="512">
        <f>'ZZZ-PG1.DBF'!I337</f>
        <v>0</v>
      </c>
      <c r="F328" s="512">
        <f>'ZZZ-PG1.DBF'!L337</f>
        <v>0</v>
      </c>
      <c r="G328" s="600">
        <f t="shared" ref="G328:G334" si="15">F328-E328</f>
        <v>0</v>
      </c>
      <c r="H328" s="600">
        <f>'ZZZ-PG1.DBF'!S337</f>
        <v>0</v>
      </c>
      <c r="I328" s="599"/>
    </row>
    <row r="329" spans="1:9">
      <c r="A329" s="249" t="s">
        <v>277</v>
      </c>
      <c r="B329" s="539"/>
      <c r="C329" s="512">
        <f>'ZZZ-PG1.DBF'!H338</f>
        <v>0</v>
      </c>
      <c r="D329" s="600"/>
      <c r="E329" s="512">
        <f>'ZZZ-PG1.DBF'!I338</f>
        <v>0</v>
      </c>
      <c r="F329" s="512">
        <f>'ZZZ-PG1.DBF'!L338</f>
        <v>0</v>
      </c>
      <c r="G329" s="600">
        <f t="shared" si="15"/>
        <v>0</v>
      </c>
      <c r="H329" s="600">
        <f>'ZZZ-PG1.DBF'!S338</f>
        <v>0</v>
      </c>
      <c r="I329" s="599"/>
    </row>
    <row r="330" spans="1:9">
      <c r="A330" s="249" t="s">
        <v>278</v>
      </c>
      <c r="B330" s="539"/>
      <c r="C330" s="512">
        <f>'ZZZ-PG1.DBF'!H339</f>
        <v>0</v>
      </c>
      <c r="D330" s="601"/>
      <c r="E330" s="512">
        <f>'ZZZ-PG1.DBF'!I339</f>
        <v>0</v>
      </c>
      <c r="F330" s="512">
        <f>'ZZZ-PG1.DBF'!L339</f>
        <v>0</v>
      </c>
      <c r="G330" s="600">
        <f t="shared" si="15"/>
        <v>0</v>
      </c>
      <c r="H330" s="600">
        <f>'ZZZ-PG1.DBF'!S339</f>
        <v>0</v>
      </c>
      <c r="I330" s="599"/>
    </row>
    <row r="331" spans="1:9">
      <c r="A331" s="511" t="s">
        <v>597</v>
      </c>
      <c r="B331" s="553"/>
      <c r="C331" s="512">
        <f>'ZZZ-PG1.DBF'!H340</f>
        <v>0</v>
      </c>
      <c r="D331" s="600"/>
      <c r="E331" s="512">
        <f>'ZZZ-PG1.DBF'!I340</f>
        <v>0</v>
      </c>
      <c r="F331" s="512">
        <f>'ZZZ-PG1.DBF'!L340</f>
        <v>0</v>
      </c>
      <c r="G331" s="600">
        <f t="shared" si="15"/>
        <v>0</v>
      </c>
      <c r="H331" s="600">
        <f>'ZZZ-PG1.DBF'!S340</f>
        <v>0</v>
      </c>
      <c r="I331" s="599"/>
    </row>
    <row r="332" spans="1:9">
      <c r="A332" s="511" t="s">
        <v>598</v>
      </c>
      <c r="B332" s="553"/>
      <c r="C332" s="512">
        <f>'ZZZ-PG1.DBF'!H341</f>
        <v>0</v>
      </c>
      <c r="D332" s="600"/>
      <c r="E332" s="512">
        <f>'ZZZ-PG1.DBF'!I341</f>
        <v>0</v>
      </c>
      <c r="F332" s="512">
        <f>'ZZZ-PG1.DBF'!L341</f>
        <v>0</v>
      </c>
      <c r="G332" s="600">
        <f t="shared" si="15"/>
        <v>0</v>
      </c>
      <c r="H332" s="600">
        <f>'ZZZ-PG1.DBF'!S341</f>
        <v>0</v>
      </c>
      <c r="I332" s="599"/>
    </row>
    <row r="333" spans="1:9">
      <c r="A333" s="511" t="s">
        <v>599</v>
      </c>
      <c r="B333" s="553"/>
      <c r="C333" s="512">
        <f>'ZZZ-PG1.DBF'!H342</f>
        <v>0</v>
      </c>
      <c r="D333" s="600"/>
      <c r="E333" s="512">
        <f>'ZZZ-PG1.DBF'!I342</f>
        <v>0</v>
      </c>
      <c r="F333" s="512">
        <f>'ZZZ-PG1.DBF'!L342</f>
        <v>0</v>
      </c>
      <c r="G333" s="600">
        <f t="shared" si="15"/>
        <v>0</v>
      </c>
      <c r="H333" s="600">
        <f>'ZZZ-PG1.DBF'!S342</f>
        <v>0</v>
      </c>
      <c r="I333" s="599"/>
    </row>
    <row r="334" spans="1:9">
      <c r="A334" s="538" t="s">
        <v>279</v>
      </c>
      <c r="B334" s="539"/>
      <c r="C334" s="512" t="s">
        <v>0</v>
      </c>
      <c r="D334" s="600"/>
      <c r="E334" s="513">
        <f>'ZZZ-PG1.DBF'!I343</f>
        <v>0</v>
      </c>
      <c r="F334" s="513">
        <f>'ZZZ-PG1.DBF'!L343</f>
        <v>0</v>
      </c>
      <c r="G334" s="600">
        <f t="shared" si="15"/>
        <v>0</v>
      </c>
      <c r="H334" s="600">
        <f>'ZZZ-PG1.DBF'!S343</f>
        <v>0</v>
      </c>
      <c r="I334" s="599"/>
    </row>
    <row r="335" spans="1:9">
      <c r="A335" s="538"/>
      <c r="B335" s="559"/>
      <c r="C335" s="512" t="s">
        <v>0</v>
      </c>
      <c r="D335" s="600"/>
      <c r="E335" s="512" t="s">
        <v>0</v>
      </c>
      <c r="F335" s="512" t="s">
        <v>0</v>
      </c>
      <c r="G335" s="602" t="s">
        <v>0</v>
      </c>
      <c r="H335" s="602" t="s">
        <v>0</v>
      </c>
      <c r="I335" s="599"/>
    </row>
    <row r="336" spans="1:9">
      <c r="A336" s="538" t="s">
        <v>280</v>
      </c>
      <c r="B336" s="559" t="s">
        <v>716</v>
      </c>
      <c r="C336" s="512" t="s">
        <v>0</v>
      </c>
      <c r="D336" s="600"/>
      <c r="E336" s="512" t="s">
        <v>0</v>
      </c>
      <c r="F336" s="512" t="s">
        <v>0</v>
      </c>
      <c r="G336" s="602" t="s">
        <v>0</v>
      </c>
      <c r="H336" s="602" t="s">
        <v>0</v>
      </c>
      <c r="I336" s="599"/>
    </row>
    <row r="337" spans="1:9">
      <c r="A337" s="249" t="s">
        <v>281</v>
      </c>
      <c r="B337" s="559"/>
      <c r="C337" s="512">
        <f>'ZZZ-PG1.DBF'!H346</f>
        <v>0</v>
      </c>
      <c r="D337" s="600"/>
      <c r="E337" s="512">
        <f>'ZZZ-PG1.DBF'!I346</f>
        <v>0</v>
      </c>
      <c r="F337" s="512">
        <f>'ZZZ-PG1.DBF'!L346</f>
        <v>0</v>
      </c>
      <c r="G337" s="600">
        <f t="shared" ref="G337:G346" si="16">F337-E337</f>
        <v>0</v>
      </c>
      <c r="H337" s="600">
        <f>'ZZZ-PG1.DBF'!S346</f>
        <v>0</v>
      </c>
      <c r="I337" s="599"/>
    </row>
    <row r="338" spans="1:9">
      <c r="A338" s="249" t="s">
        <v>282</v>
      </c>
      <c r="B338" s="539"/>
      <c r="C338" s="512">
        <f>'ZZZ-PG1.DBF'!H347</f>
        <v>0</v>
      </c>
      <c r="D338" s="600"/>
      <c r="E338" s="512">
        <f>'ZZZ-PG1.DBF'!I347</f>
        <v>0</v>
      </c>
      <c r="F338" s="512">
        <f>'ZZZ-PG1.DBF'!L347</f>
        <v>0</v>
      </c>
      <c r="G338" s="600">
        <f t="shared" si="16"/>
        <v>0</v>
      </c>
      <c r="H338" s="600">
        <f>'ZZZ-PG1.DBF'!S347</f>
        <v>0</v>
      </c>
      <c r="I338" s="599"/>
    </row>
    <row r="339" spans="1:9">
      <c r="A339" s="249" t="s">
        <v>283</v>
      </c>
      <c r="B339" s="562"/>
      <c r="C339" s="512">
        <f>'ZZZ-PG1.DBF'!H348</f>
        <v>0</v>
      </c>
      <c r="D339" s="601"/>
      <c r="E339" s="512">
        <f>'ZZZ-PG1.DBF'!I348</f>
        <v>0</v>
      </c>
      <c r="F339" s="512">
        <f>'ZZZ-PG1.DBF'!L348</f>
        <v>0</v>
      </c>
      <c r="G339" s="600">
        <f t="shared" si="16"/>
        <v>0</v>
      </c>
      <c r="H339" s="600">
        <f>'ZZZ-PG1.DBF'!S348</f>
        <v>0</v>
      </c>
      <c r="I339" s="599"/>
    </row>
    <row r="340" spans="1:9">
      <c r="A340" s="249" t="s">
        <v>284</v>
      </c>
      <c r="B340" s="562"/>
      <c r="C340" s="512">
        <f>'ZZZ-PG1.DBF'!H349</f>
        <v>0</v>
      </c>
      <c r="D340" s="600"/>
      <c r="E340" s="512">
        <f>'ZZZ-PG1.DBF'!I349</f>
        <v>0</v>
      </c>
      <c r="F340" s="512">
        <f>'ZZZ-PG1.DBF'!L349</f>
        <v>0</v>
      </c>
      <c r="G340" s="600">
        <f t="shared" si="16"/>
        <v>0</v>
      </c>
      <c r="H340" s="600">
        <f>'ZZZ-PG1.DBF'!S349</f>
        <v>0</v>
      </c>
      <c r="I340" s="599"/>
    </row>
    <row r="341" spans="1:9">
      <c r="A341" s="563" t="s">
        <v>285</v>
      </c>
      <c r="B341" s="562"/>
      <c r="C341" s="512">
        <f>'ZZZ-PG1.DBF'!H350</f>
        <v>0</v>
      </c>
      <c r="D341" s="600"/>
      <c r="E341" s="512">
        <f>'ZZZ-PG1.DBF'!I350</f>
        <v>0</v>
      </c>
      <c r="F341" s="512">
        <f>'ZZZ-PG1.DBF'!L350</f>
        <v>0</v>
      </c>
      <c r="G341" s="600">
        <f t="shared" si="16"/>
        <v>0</v>
      </c>
      <c r="H341" s="600">
        <f>'ZZZ-PG1.DBF'!S350</f>
        <v>0</v>
      </c>
      <c r="I341" s="599"/>
    </row>
    <row r="342" spans="1:9">
      <c r="A342" s="511" t="s">
        <v>600</v>
      </c>
      <c r="B342" s="564"/>
      <c r="C342" s="512">
        <f>'ZZZ-PG1.DBF'!H351</f>
        <v>0</v>
      </c>
      <c r="D342" s="600"/>
      <c r="E342" s="512">
        <f>'ZZZ-PG1.DBF'!I351</f>
        <v>0</v>
      </c>
      <c r="F342" s="512">
        <f>'ZZZ-PG1.DBF'!L351</f>
        <v>0</v>
      </c>
      <c r="G342" s="600">
        <f t="shared" si="16"/>
        <v>0</v>
      </c>
      <c r="H342" s="600">
        <f>'ZZZ-PG1.DBF'!S351</f>
        <v>0</v>
      </c>
      <c r="I342" s="599"/>
    </row>
    <row r="343" spans="1:9">
      <c r="A343" s="511" t="s">
        <v>601</v>
      </c>
      <c r="B343" s="564"/>
      <c r="C343" s="512">
        <f>'ZZZ-PG1.DBF'!H352</f>
        <v>0</v>
      </c>
      <c r="D343" s="601"/>
      <c r="E343" s="512">
        <f>'ZZZ-PG1.DBF'!I352</f>
        <v>0</v>
      </c>
      <c r="F343" s="512">
        <f>'ZZZ-PG1.DBF'!L352</f>
        <v>0</v>
      </c>
      <c r="G343" s="600">
        <f t="shared" si="16"/>
        <v>0</v>
      </c>
      <c r="H343" s="600">
        <f>'ZZZ-PG1.DBF'!S352</f>
        <v>0</v>
      </c>
      <c r="I343" s="599"/>
    </row>
    <row r="344" spans="1:9">
      <c r="A344" s="249" t="s">
        <v>423</v>
      </c>
      <c r="B344" s="539"/>
      <c r="C344" s="512">
        <f>'ZZZ-PG1.DBF'!H353</f>
        <v>0</v>
      </c>
      <c r="D344" s="600"/>
      <c r="E344" s="512">
        <f>'ZZZ-PG1.DBF'!I353</f>
        <v>0</v>
      </c>
      <c r="F344" s="512">
        <f>'ZZZ-PG1.DBF'!L353</f>
        <v>0</v>
      </c>
      <c r="G344" s="600">
        <f t="shared" si="16"/>
        <v>0</v>
      </c>
      <c r="H344" s="600">
        <f>'ZZZ-PG1.DBF'!S353</f>
        <v>0</v>
      </c>
      <c r="I344" s="599"/>
    </row>
    <row r="345" spans="1:9">
      <c r="A345" s="552" t="s">
        <v>602</v>
      </c>
      <c r="B345" s="564"/>
      <c r="C345" s="512">
        <f>'ZZZ-PG1.DBF'!H354</f>
        <v>0</v>
      </c>
      <c r="D345" s="600"/>
      <c r="E345" s="512">
        <f>'ZZZ-PG1.DBF'!I354</f>
        <v>0</v>
      </c>
      <c r="F345" s="512">
        <f>'ZZZ-PG1.DBF'!L354</f>
        <v>0</v>
      </c>
      <c r="G345" s="600">
        <f t="shared" si="16"/>
        <v>0</v>
      </c>
      <c r="H345" s="600">
        <f>'ZZZ-PG1.DBF'!S354</f>
        <v>0</v>
      </c>
      <c r="I345" s="599"/>
    </row>
    <row r="346" spans="1:9">
      <c r="A346" s="538" t="s">
        <v>314</v>
      </c>
      <c r="B346" s="562"/>
      <c r="C346" s="512" t="s">
        <v>0</v>
      </c>
      <c r="D346" s="601"/>
      <c r="E346" s="513">
        <f>'ZZZ-PG1.DBF'!I355</f>
        <v>0</v>
      </c>
      <c r="F346" s="513">
        <f>'ZZZ-PG1.DBF'!L355</f>
        <v>0</v>
      </c>
      <c r="G346" s="600">
        <f t="shared" si="16"/>
        <v>0</v>
      </c>
      <c r="H346" s="600">
        <f>'ZZZ-PG1.DBF'!S355</f>
        <v>0</v>
      </c>
      <c r="I346" s="599"/>
    </row>
    <row r="347" spans="1:9">
      <c r="A347" s="538"/>
      <c r="B347" s="562"/>
      <c r="C347" s="512" t="s">
        <v>0</v>
      </c>
      <c r="D347" s="601"/>
      <c r="E347" s="512" t="s">
        <v>0</v>
      </c>
      <c r="F347" s="512" t="s">
        <v>0</v>
      </c>
      <c r="G347" s="602" t="s">
        <v>0</v>
      </c>
      <c r="H347" s="602" t="s">
        <v>0</v>
      </c>
      <c r="I347" s="599"/>
    </row>
    <row r="348" spans="1:9">
      <c r="A348" s="538" t="s">
        <v>144</v>
      </c>
      <c r="B348" s="562" t="s">
        <v>717</v>
      </c>
      <c r="C348" s="512" t="s">
        <v>0</v>
      </c>
      <c r="D348" s="600"/>
      <c r="E348" s="512" t="s">
        <v>0</v>
      </c>
      <c r="F348" s="512" t="s">
        <v>0</v>
      </c>
      <c r="G348" s="602" t="s">
        <v>0</v>
      </c>
      <c r="H348" s="602" t="s">
        <v>0</v>
      </c>
      <c r="I348" s="599"/>
    </row>
    <row r="349" spans="1:9">
      <c r="A349" s="249" t="s">
        <v>286</v>
      </c>
      <c r="B349" s="562"/>
      <c r="C349" s="512">
        <f>'ZZZ-PG1.DBF'!H358</f>
        <v>0</v>
      </c>
      <c r="D349" s="600"/>
      <c r="E349" s="512">
        <f>'ZZZ-PG1.DBF'!I358</f>
        <v>0</v>
      </c>
      <c r="F349" s="512">
        <f>'ZZZ-PG1.DBF'!L358</f>
        <v>0</v>
      </c>
      <c r="G349" s="600">
        <f>F349-E349</f>
        <v>0</v>
      </c>
      <c r="H349" s="600">
        <f>'ZZZ-PG1.DBF'!S358</f>
        <v>0</v>
      </c>
      <c r="I349" s="599"/>
    </row>
    <row r="350" spans="1:9">
      <c r="A350" s="249" t="s">
        <v>287</v>
      </c>
      <c r="B350" s="562"/>
      <c r="C350" s="512">
        <f>'ZZZ-PG1.DBF'!H359</f>
        <v>0</v>
      </c>
      <c r="D350" s="601"/>
      <c r="E350" s="512">
        <f>'ZZZ-PG1.DBF'!I359</f>
        <v>0</v>
      </c>
      <c r="F350" s="512">
        <f>'ZZZ-PG1.DBF'!L359</f>
        <v>0</v>
      </c>
      <c r="G350" s="600">
        <f>F350-E350</f>
        <v>0</v>
      </c>
      <c r="H350" s="600">
        <f>'ZZZ-PG1.DBF'!S359</f>
        <v>0</v>
      </c>
      <c r="I350" s="599"/>
    </row>
    <row r="351" spans="1:9">
      <c r="A351" s="538" t="s">
        <v>305</v>
      </c>
      <c r="B351" s="562"/>
      <c r="C351" s="512" t="s">
        <v>0</v>
      </c>
      <c r="D351" s="603"/>
      <c r="E351" s="513">
        <f>'ZZZ-PG1.DBF'!I360</f>
        <v>0</v>
      </c>
      <c r="F351" s="513">
        <f>'ZZZ-PG1.DBF'!L360</f>
        <v>0</v>
      </c>
      <c r="G351" s="600">
        <f>F351-E351</f>
        <v>0</v>
      </c>
      <c r="H351" s="600">
        <f>'ZZZ-PG1.DBF'!S360</f>
        <v>0</v>
      </c>
      <c r="I351" s="599"/>
    </row>
    <row r="352" spans="1:9">
      <c r="A352" s="538"/>
      <c r="B352" s="539"/>
      <c r="C352" s="512" t="s">
        <v>0</v>
      </c>
      <c r="D352" s="600"/>
      <c r="E352" s="512" t="s">
        <v>0</v>
      </c>
      <c r="F352" s="512" t="s">
        <v>0</v>
      </c>
      <c r="G352" s="602" t="s">
        <v>0</v>
      </c>
      <c r="H352" s="602" t="s">
        <v>0</v>
      </c>
      <c r="I352" s="599"/>
    </row>
    <row r="353" spans="1:9">
      <c r="A353" s="538" t="s">
        <v>145</v>
      </c>
      <c r="B353" s="539" t="s">
        <v>718</v>
      </c>
      <c r="C353" s="512" t="s">
        <v>0</v>
      </c>
      <c r="D353" s="608"/>
      <c r="E353" s="512" t="s">
        <v>0</v>
      </c>
      <c r="F353" s="512" t="s">
        <v>0</v>
      </c>
      <c r="G353" s="602" t="s">
        <v>0</v>
      </c>
      <c r="H353" s="602" t="s">
        <v>0</v>
      </c>
      <c r="I353" s="599"/>
    </row>
    <row r="354" spans="1:9">
      <c r="A354" s="249" t="s">
        <v>290</v>
      </c>
      <c r="B354" s="539"/>
      <c r="C354" s="512">
        <f>'ZZZ-PG1.DBF'!H363</f>
        <v>0</v>
      </c>
      <c r="D354" s="608"/>
      <c r="E354" s="512">
        <f>'ZZZ-PG1.DBF'!I363</f>
        <v>0</v>
      </c>
      <c r="F354" s="512">
        <f>'ZZZ-PG1.DBF'!L363</f>
        <v>0</v>
      </c>
      <c r="G354" s="600">
        <f>F354-E354</f>
        <v>0</v>
      </c>
      <c r="H354" s="600">
        <f>'ZZZ-PG1.DBF'!S363</f>
        <v>0</v>
      </c>
      <c r="I354" s="599"/>
    </row>
    <row r="355" spans="1:9">
      <c r="A355" s="538" t="s">
        <v>317</v>
      </c>
      <c r="B355" s="539"/>
      <c r="C355" s="512" t="s">
        <v>0</v>
      </c>
      <c r="D355" s="609"/>
      <c r="E355" s="513">
        <f>'ZZZ-PG1.DBF'!I364</f>
        <v>0</v>
      </c>
      <c r="F355" s="513">
        <f>'ZZZ-PG1.DBF'!L364</f>
        <v>0</v>
      </c>
      <c r="G355" s="600">
        <f>F355-E355</f>
        <v>0</v>
      </c>
      <c r="H355" s="600">
        <f>'ZZZ-PG1.DBF'!S364</f>
        <v>0</v>
      </c>
      <c r="I355" s="599"/>
    </row>
    <row r="356" spans="1:9">
      <c r="A356" s="538"/>
      <c r="B356" s="539"/>
      <c r="C356" s="512" t="s">
        <v>0</v>
      </c>
      <c r="D356" s="609"/>
      <c r="E356" s="512" t="s">
        <v>0</v>
      </c>
      <c r="F356" s="512" t="s">
        <v>0</v>
      </c>
      <c r="G356" s="602" t="s">
        <v>0</v>
      </c>
      <c r="H356" s="602" t="s">
        <v>0</v>
      </c>
      <c r="I356" s="599"/>
    </row>
    <row r="357" spans="1:9">
      <c r="A357" s="538" t="s">
        <v>146</v>
      </c>
      <c r="B357" s="539" t="s">
        <v>700</v>
      </c>
      <c r="C357" s="512" t="s">
        <v>0</v>
      </c>
      <c r="D357" s="609"/>
      <c r="E357" s="512" t="s">
        <v>0</v>
      </c>
      <c r="F357" s="512" t="s">
        <v>0</v>
      </c>
      <c r="G357" s="602" t="s">
        <v>0</v>
      </c>
      <c r="H357" s="602" t="s">
        <v>0</v>
      </c>
      <c r="I357" s="599"/>
    </row>
    <row r="358" spans="1:9">
      <c r="A358" s="249" t="s">
        <v>292</v>
      </c>
      <c r="B358" s="539"/>
      <c r="C358" s="512">
        <f>'ZZZ-PG1.DBF'!H367</f>
        <v>0</v>
      </c>
      <c r="D358" s="609"/>
      <c r="E358" s="512">
        <f>'ZZZ-PG1.DBF'!I367</f>
        <v>0</v>
      </c>
      <c r="F358" s="512">
        <f>'ZZZ-PG1.DBF'!L367</f>
        <v>0</v>
      </c>
      <c r="G358" s="600">
        <f>F358-E358</f>
        <v>0</v>
      </c>
      <c r="H358" s="600">
        <f>'ZZZ-PG1.DBF'!S367</f>
        <v>0</v>
      </c>
      <c r="I358" s="599"/>
    </row>
    <row r="359" spans="1:9">
      <c r="A359" s="538" t="s">
        <v>319</v>
      </c>
      <c r="B359" s="539"/>
      <c r="C359" s="512" t="s">
        <v>0</v>
      </c>
      <c r="D359" s="609"/>
      <c r="E359" s="513">
        <f>'ZZZ-PG1.DBF'!I368</f>
        <v>0</v>
      </c>
      <c r="F359" s="513">
        <f>'ZZZ-PG1.DBF'!L368</f>
        <v>0</v>
      </c>
      <c r="G359" s="600">
        <f>F359-E359</f>
        <v>0</v>
      </c>
      <c r="H359" s="600">
        <f>'ZZZ-PG1.DBF'!S368</f>
        <v>0</v>
      </c>
      <c r="I359" s="599"/>
    </row>
    <row r="360" spans="1:9">
      <c r="A360" s="538"/>
      <c r="B360" s="539"/>
      <c r="C360" s="512" t="s">
        <v>0</v>
      </c>
      <c r="D360" s="609"/>
      <c r="E360" s="512" t="s">
        <v>0</v>
      </c>
      <c r="F360" s="512" t="s">
        <v>0</v>
      </c>
      <c r="G360" s="602" t="s">
        <v>0</v>
      </c>
      <c r="H360" s="602" t="s">
        <v>0</v>
      </c>
      <c r="I360" s="599"/>
    </row>
    <row r="361" spans="1:9">
      <c r="A361" s="538" t="s">
        <v>147</v>
      </c>
      <c r="B361" s="539" t="s">
        <v>701</v>
      </c>
      <c r="C361" s="512" t="s">
        <v>0</v>
      </c>
      <c r="D361" s="609"/>
      <c r="E361" s="512" t="s">
        <v>0</v>
      </c>
      <c r="F361" s="512" t="s">
        <v>0</v>
      </c>
      <c r="G361" s="602" t="s">
        <v>0</v>
      </c>
      <c r="H361" s="602" t="s">
        <v>0</v>
      </c>
      <c r="I361" s="599"/>
    </row>
    <row r="362" spans="1:9">
      <c r="A362" s="511" t="s">
        <v>293</v>
      </c>
      <c r="B362" s="553"/>
      <c r="C362" s="512">
        <f>'ZZZ-PG1.DBF'!H371</f>
        <v>0</v>
      </c>
      <c r="D362" s="609"/>
      <c r="E362" s="512">
        <f>'ZZZ-PG1.DBF'!I371</f>
        <v>0</v>
      </c>
      <c r="F362" s="512">
        <f>'ZZZ-PG1.DBF'!L371</f>
        <v>0</v>
      </c>
      <c r="G362" s="600">
        <f>F362-E362</f>
        <v>0</v>
      </c>
      <c r="H362" s="600">
        <f>'ZZZ-PG1.DBF'!S371</f>
        <v>0</v>
      </c>
      <c r="I362" s="599"/>
    </row>
    <row r="363" spans="1:9">
      <c r="A363" s="511" t="s">
        <v>294</v>
      </c>
      <c r="B363" s="553"/>
      <c r="C363" s="512">
        <f>'ZZZ-PG1.DBF'!H372</f>
        <v>0</v>
      </c>
      <c r="D363" s="609"/>
      <c r="E363" s="512">
        <f>'ZZZ-PG1.DBF'!I372</f>
        <v>0</v>
      </c>
      <c r="F363" s="512">
        <f>'ZZZ-PG1.DBF'!L372</f>
        <v>0</v>
      </c>
      <c r="G363" s="600">
        <f>F363-E363</f>
        <v>0</v>
      </c>
      <c r="H363" s="600">
        <f>'ZZZ-PG1.DBF'!S372</f>
        <v>0</v>
      </c>
      <c r="I363" s="599"/>
    </row>
    <row r="364" spans="1:9">
      <c r="A364" s="511" t="s">
        <v>295</v>
      </c>
      <c r="B364" s="553"/>
      <c r="C364" s="512">
        <f>'ZZZ-PG1.DBF'!H373</f>
        <v>0</v>
      </c>
      <c r="D364" s="609"/>
      <c r="E364" s="512">
        <f>'ZZZ-PG1.DBF'!I373</f>
        <v>0</v>
      </c>
      <c r="F364" s="512">
        <f>'ZZZ-PG1.DBF'!L373</f>
        <v>0</v>
      </c>
      <c r="G364" s="600">
        <f>F364-E364</f>
        <v>0</v>
      </c>
      <c r="H364" s="600">
        <f>'ZZZ-PG1.DBF'!S373</f>
        <v>0</v>
      </c>
      <c r="I364" s="599"/>
    </row>
    <row r="365" spans="1:9">
      <c r="A365" s="511" t="s">
        <v>603</v>
      </c>
      <c r="B365" s="553"/>
      <c r="C365" s="512">
        <f>'ZZZ-PG1.DBF'!H374</f>
        <v>0</v>
      </c>
      <c r="D365" s="609"/>
      <c r="E365" s="512">
        <f>'ZZZ-PG1.DBF'!I374</f>
        <v>0</v>
      </c>
      <c r="F365" s="512">
        <f>'ZZZ-PG1.DBF'!L374</f>
        <v>0</v>
      </c>
      <c r="G365" s="600">
        <f>F365-E365</f>
        <v>0</v>
      </c>
      <c r="H365" s="600">
        <f>'ZZZ-PG1.DBF'!S374</f>
        <v>0</v>
      </c>
      <c r="I365" s="599"/>
    </row>
    <row r="366" spans="1:9">
      <c r="A366" s="538" t="s">
        <v>321</v>
      </c>
      <c r="B366" s="539"/>
      <c r="C366" s="512" t="s">
        <v>0</v>
      </c>
      <c r="D366" s="609"/>
      <c r="E366" s="513">
        <f>'ZZZ-PG1.DBF'!I375</f>
        <v>0</v>
      </c>
      <c r="F366" s="513">
        <f>'ZZZ-PG1.DBF'!L375</f>
        <v>0</v>
      </c>
      <c r="G366" s="600">
        <f>F366-E366</f>
        <v>0</v>
      </c>
      <c r="H366" s="600">
        <f>'ZZZ-PG1.DBF'!S375</f>
        <v>0</v>
      </c>
      <c r="I366" s="599"/>
    </row>
    <row r="367" spans="1:9">
      <c r="A367" s="544" t="s">
        <v>0</v>
      </c>
      <c r="B367" s="544"/>
      <c r="C367" s="512" t="s">
        <v>0</v>
      </c>
      <c r="D367" s="600"/>
      <c r="E367" s="512" t="s">
        <v>0</v>
      </c>
      <c r="F367" s="512" t="s">
        <v>0</v>
      </c>
      <c r="G367" s="602" t="s">
        <v>0</v>
      </c>
      <c r="H367" s="602" t="s">
        <v>0</v>
      </c>
      <c r="I367" s="599"/>
    </row>
    <row r="368" spans="1:9" ht="15.75" thickBot="1">
      <c r="A368" s="538" t="s">
        <v>322</v>
      </c>
      <c r="B368" s="538"/>
      <c r="C368" s="516" t="s">
        <v>0</v>
      </c>
      <c r="D368" s="604"/>
      <c r="E368" s="517">
        <f>'ZZZ-PG1.DBF'!I377</f>
        <v>0</v>
      </c>
      <c r="F368" s="517">
        <f>'ZZZ-PG1.DBF'!L377</f>
        <v>0</v>
      </c>
      <c r="G368" s="604">
        <f>F368-E368</f>
        <v>0</v>
      </c>
      <c r="H368" s="604">
        <f>'ZZZ-PG1.DBF'!S377</f>
        <v>0</v>
      </c>
      <c r="I368" s="599"/>
    </row>
    <row r="369" spans="1:10">
      <c r="A369" s="538"/>
      <c r="B369" s="538"/>
      <c r="C369" s="512" t="s">
        <v>0</v>
      </c>
      <c r="D369" s="600"/>
      <c r="E369" s="512" t="s">
        <v>0</v>
      </c>
      <c r="F369" s="512" t="s">
        <v>0</v>
      </c>
      <c r="G369" s="602" t="s">
        <v>0</v>
      </c>
      <c r="H369" s="602" t="s">
        <v>0</v>
      </c>
      <c r="I369" s="599"/>
    </row>
    <row r="370" spans="1:10" ht="15.75" thickBot="1">
      <c r="A370" s="538" t="s">
        <v>610</v>
      </c>
      <c r="B370" s="538"/>
      <c r="C370" s="518" t="s">
        <v>0</v>
      </c>
      <c r="D370" s="610"/>
      <c r="E370" s="519">
        <f>'ZZZ-PG1.DBF'!I379</f>
        <v>0</v>
      </c>
      <c r="F370" s="519">
        <f>'ZZZ-PG1.DBF'!L379</f>
        <v>0</v>
      </c>
      <c r="G370" s="610">
        <f>F370-E370</f>
        <v>0</v>
      </c>
      <c r="H370" s="610">
        <f>'ZZZ-PG1.DBF'!S379</f>
        <v>0</v>
      </c>
      <c r="I370" s="599"/>
    </row>
    <row r="371" spans="1:10" ht="15.75" thickTop="1">
      <c r="A371" s="554"/>
      <c r="B371" s="554"/>
      <c r="C371" s="554"/>
      <c r="D371" s="611"/>
      <c r="E371" s="611"/>
      <c r="F371" s="611"/>
      <c r="G371" s="291">
        <f>(SUM(G263:G368)-G302)/3-G370</f>
        <v>0</v>
      </c>
      <c r="H371" s="611" t="s">
        <v>0</v>
      </c>
      <c r="I371" s="611"/>
    </row>
    <row r="372" spans="1:10">
      <c r="A372" s="566"/>
      <c r="B372" s="566"/>
      <c r="C372" s="566"/>
      <c r="D372" s="522"/>
      <c r="E372" s="522"/>
      <c r="F372" s="522"/>
      <c r="G372" s="522"/>
      <c r="H372" s="522"/>
      <c r="I372" s="522"/>
    </row>
    <row r="373" spans="1:10">
      <c r="A373" s="566"/>
      <c r="B373" s="566"/>
      <c r="C373" s="566"/>
      <c r="D373" s="522"/>
      <c r="E373" s="522"/>
      <c r="F373" s="522"/>
      <c r="G373" s="522"/>
      <c r="H373" s="522"/>
      <c r="I373" s="522"/>
    </row>
    <row r="374" spans="1:10">
      <c r="A374" s="566"/>
      <c r="B374" s="566"/>
      <c r="C374" s="566"/>
      <c r="D374" s="522"/>
      <c r="E374" s="522"/>
      <c r="F374" s="522"/>
      <c r="G374" s="522"/>
      <c r="H374" s="522"/>
      <c r="I374" s="522"/>
    </row>
    <row r="375" spans="1:10">
      <c r="A375" s="522"/>
      <c r="B375" s="522"/>
      <c r="C375" s="522"/>
      <c r="D375" s="522"/>
      <c r="E375" s="522"/>
      <c r="G375" s="522"/>
      <c r="H375" s="522"/>
      <c r="I375" s="287" t="s">
        <v>365</v>
      </c>
    </row>
    <row r="376" spans="1:10" ht="15.75">
      <c r="A376" s="522"/>
      <c r="B376" s="522"/>
      <c r="C376" s="522"/>
      <c r="D376" s="522"/>
      <c r="E376" s="522"/>
      <c r="G376" s="522"/>
      <c r="H376" s="522"/>
      <c r="I376" s="293" t="s">
        <v>234</v>
      </c>
    </row>
    <row r="377" spans="1:10" ht="15.75">
      <c r="I377" s="294" t="s">
        <v>241</v>
      </c>
    </row>
    <row r="378" spans="1:10" ht="15.75">
      <c r="I378" s="295" t="s">
        <v>14</v>
      </c>
    </row>
    <row r="379" spans="1:10" ht="15.75">
      <c r="I379" s="504" t="s">
        <v>613</v>
      </c>
      <c r="J379" s="336"/>
    </row>
    <row r="380" spans="1:10" ht="18.75">
      <c r="A380" s="1257" t="s">
        <v>438</v>
      </c>
      <c r="B380" s="1257"/>
      <c r="C380" s="1257"/>
      <c r="D380" s="1257"/>
      <c r="E380" s="1257"/>
      <c r="F380" s="1257"/>
      <c r="G380" s="1257"/>
      <c r="H380" s="1257"/>
      <c r="I380" s="1257"/>
    </row>
    <row r="381" spans="1:10" ht="18.75">
      <c r="A381" s="286"/>
      <c r="B381" s="286"/>
      <c r="C381" s="286"/>
      <c r="D381" s="286"/>
      <c r="E381" s="286"/>
      <c r="F381" s="286"/>
      <c r="G381" s="286"/>
      <c r="H381" s="286"/>
      <c r="I381" s="286"/>
    </row>
    <row r="382" spans="1:10" ht="18.75">
      <c r="A382" s="520" t="str">
        <f>"වියදම් ශීර්ෂ අංකය :  "&amp;'ZZZ-PG1.DBF'!A399</f>
        <v>වියදම් ශීර්ෂ අංකය :  603</v>
      </c>
      <c r="B382" s="286"/>
      <c r="C382" s="276"/>
      <c r="D382" s="281"/>
      <c r="E382" s="521" t="e">
        <f>'E3(ii)(1)'!#REF!</f>
        <v>#REF!</v>
      </c>
      <c r="F382" s="503"/>
      <c r="G382" s="503"/>
      <c r="H382" s="595"/>
      <c r="J382" s="283"/>
    </row>
    <row r="383" spans="1:10" ht="18.75">
      <c r="A383" s="520" t="str">
        <f>"වැඩසටහන් අංකය හා නාමය : "&amp;'ZZZ-PG1.DBF'!B399</f>
        <v xml:space="preserve">වැඩසටහන් අංකය හා නාමය : </v>
      </c>
      <c r="B383" s="520"/>
      <c r="C383" s="276"/>
      <c r="D383" s="520"/>
      <c r="E383" s="283"/>
      <c r="F383" s="503"/>
      <c r="G383" s="503"/>
      <c r="H383" s="595"/>
      <c r="J383" s="283"/>
    </row>
    <row r="384" spans="1:10" ht="18.75">
      <c r="A384" s="520" t="str">
        <f>"ව්‍යාපෘති අංකය හා නාමය : "&amp;'ZZZ-PG1.DBF'!C399</f>
        <v xml:space="preserve">ව්‍යාපෘති අංකය හා නාමය : </v>
      </c>
      <c r="B384" s="520"/>
      <c r="C384" s="276"/>
      <c r="D384" s="520"/>
      <c r="E384" s="283"/>
      <c r="F384" s="503"/>
      <c r="G384" s="503"/>
      <c r="H384" s="595"/>
      <c r="J384" s="283"/>
    </row>
    <row r="385" spans="1:10">
      <c r="I385" s="596" t="s">
        <v>323</v>
      </c>
    </row>
    <row r="386" spans="1:10" ht="45.75" customHeight="1">
      <c r="A386" s="1226" t="s">
        <v>190</v>
      </c>
      <c r="B386" s="1226" t="s">
        <v>125</v>
      </c>
      <c r="C386" s="1223" t="s">
        <v>470</v>
      </c>
      <c r="D386" s="1226" t="s">
        <v>191</v>
      </c>
      <c r="E386" s="97" t="s">
        <v>380</v>
      </c>
      <c r="F386" s="97" t="s">
        <v>381</v>
      </c>
      <c r="G386" s="97" t="s">
        <v>324</v>
      </c>
      <c r="H386" s="1226" t="s">
        <v>382</v>
      </c>
      <c r="I386" s="1226" t="s">
        <v>227</v>
      </c>
      <c r="J386" s="597"/>
    </row>
    <row r="387" spans="1:10" ht="42" customHeight="1">
      <c r="A387" s="1228"/>
      <c r="B387" s="1228"/>
      <c r="C387" s="1223"/>
      <c r="D387" s="1228"/>
      <c r="E387" s="598" t="s">
        <v>9</v>
      </c>
      <c r="F387" s="598" t="s">
        <v>9</v>
      </c>
      <c r="G387" s="598"/>
      <c r="H387" s="1228"/>
      <c r="I387" s="1228"/>
      <c r="J387" s="597"/>
    </row>
    <row r="388" spans="1:10">
      <c r="A388" s="525"/>
      <c r="B388" s="525"/>
      <c r="C388" s="525"/>
      <c r="D388" s="97"/>
      <c r="E388" s="97"/>
      <c r="F388" s="97"/>
      <c r="G388" s="97"/>
      <c r="H388" s="97"/>
      <c r="I388" s="97"/>
      <c r="J388" s="597"/>
    </row>
    <row r="389" spans="1:10">
      <c r="A389" s="534" t="s">
        <v>137</v>
      </c>
      <c r="B389" s="534"/>
      <c r="C389" s="534"/>
      <c r="D389" s="599"/>
      <c r="E389" s="599"/>
      <c r="F389" s="599"/>
      <c r="G389" s="599"/>
      <c r="H389" s="599"/>
      <c r="I389" s="599"/>
    </row>
    <row r="390" spans="1:10">
      <c r="A390" s="534"/>
      <c r="B390" s="534"/>
      <c r="C390" s="534"/>
      <c r="D390" s="599"/>
      <c r="E390" s="599"/>
      <c r="F390" s="599"/>
      <c r="G390" s="599"/>
      <c r="H390" s="599"/>
      <c r="I390" s="599"/>
    </row>
    <row r="391" spans="1:10" ht="30">
      <c r="A391" s="538" t="s">
        <v>805</v>
      </c>
      <c r="B391" s="539" t="s">
        <v>711</v>
      </c>
      <c r="C391" s="538"/>
      <c r="D391" s="599"/>
      <c r="E391" s="599"/>
      <c r="F391" s="599"/>
      <c r="G391" s="599"/>
      <c r="H391" s="599"/>
      <c r="I391" s="599"/>
    </row>
    <row r="392" spans="1:10">
      <c r="A392" s="534" t="s">
        <v>17</v>
      </c>
      <c r="B392" s="540"/>
      <c r="C392" s="534"/>
      <c r="D392" s="599"/>
      <c r="E392" s="599"/>
      <c r="F392" s="599"/>
      <c r="G392" s="599"/>
      <c r="H392" s="599"/>
      <c r="I392" s="599"/>
    </row>
    <row r="393" spans="1:10">
      <c r="A393" s="249" t="s">
        <v>245</v>
      </c>
      <c r="B393" s="539"/>
      <c r="C393" s="512">
        <f>'ZZZ-PG1.DBF'!H399</f>
        <v>0</v>
      </c>
      <c r="D393" s="600"/>
      <c r="E393" s="512">
        <f>'ZZZ-PG1.DBF'!I399</f>
        <v>0</v>
      </c>
      <c r="F393" s="512">
        <f>'ZZZ-PG1.DBF'!L399</f>
        <v>0</v>
      </c>
      <c r="G393" s="600">
        <f>F393-E393</f>
        <v>0</v>
      </c>
      <c r="H393" s="600">
        <f>'ZZZ-PG1.DBF'!S399</f>
        <v>0</v>
      </c>
      <c r="I393" s="599"/>
    </row>
    <row r="394" spans="1:10">
      <c r="A394" s="249" t="s">
        <v>246</v>
      </c>
      <c r="B394" s="539"/>
      <c r="C394" s="512">
        <f>'ZZZ-PG1.DBF'!H400</f>
        <v>0</v>
      </c>
      <c r="D394" s="600"/>
      <c r="E394" s="512">
        <f>'ZZZ-PG1.DBF'!I400</f>
        <v>0</v>
      </c>
      <c r="F394" s="512">
        <f>'ZZZ-PG1.DBF'!L400</f>
        <v>0</v>
      </c>
      <c r="G394" s="600">
        <f>F394-E394</f>
        <v>0</v>
      </c>
      <c r="H394" s="600">
        <f>'ZZZ-PG1.DBF'!S400</f>
        <v>0</v>
      </c>
      <c r="I394" s="599"/>
    </row>
    <row r="395" spans="1:10">
      <c r="A395" s="249" t="s">
        <v>247</v>
      </c>
      <c r="B395" s="539"/>
      <c r="C395" s="512">
        <f>'ZZZ-PG1.DBF'!H401</f>
        <v>0</v>
      </c>
      <c r="D395" s="600"/>
      <c r="E395" s="512">
        <f>'ZZZ-PG1.DBF'!I401</f>
        <v>0</v>
      </c>
      <c r="F395" s="512">
        <f>'ZZZ-PG1.DBF'!L401</f>
        <v>0</v>
      </c>
      <c r="G395" s="600">
        <f>F395-E395</f>
        <v>0</v>
      </c>
      <c r="H395" s="600">
        <f>'ZZZ-PG1.DBF'!S401</f>
        <v>0</v>
      </c>
      <c r="I395" s="599"/>
    </row>
    <row r="396" spans="1:10">
      <c r="A396" s="542" t="s">
        <v>467</v>
      </c>
      <c r="B396" s="543"/>
      <c r="C396" s="512" t="s">
        <v>0</v>
      </c>
      <c r="D396" s="601"/>
      <c r="E396" s="513">
        <f>'ZZZ-PG1.DBF'!I402</f>
        <v>0</v>
      </c>
      <c r="F396" s="513">
        <f>'ZZZ-PG1.DBF'!L402</f>
        <v>0</v>
      </c>
      <c r="G396" s="600">
        <f>F396-E396</f>
        <v>0</v>
      </c>
      <c r="H396" s="600">
        <f>'ZZZ-PG1.DBF'!S402</f>
        <v>0</v>
      </c>
      <c r="I396" s="599"/>
    </row>
    <row r="397" spans="1:10" ht="30">
      <c r="A397" s="538" t="s">
        <v>806</v>
      </c>
      <c r="B397" s="539" t="s">
        <v>712</v>
      </c>
      <c r="C397" s="512" t="s">
        <v>0</v>
      </c>
      <c r="D397" s="600"/>
      <c r="E397" s="512" t="s">
        <v>0</v>
      </c>
      <c r="F397" s="512" t="s">
        <v>0</v>
      </c>
      <c r="G397" s="602" t="s">
        <v>0</v>
      </c>
      <c r="H397" s="602" t="s">
        <v>0</v>
      </c>
      <c r="I397" s="599"/>
    </row>
    <row r="398" spans="1:10" ht="17.25" customHeight="1">
      <c r="A398" s="534" t="s">
        <v>192</v>
      </c>
      <c r="B398" s="540"/>
      <c r="C398" s="512" t="s">
        <v>0</v>
      </c>
      <c r="D398" s="600"/>
      <c r="E398" s="512" t="s">
        <v>0</v>
      </c>
      <c r="F398" s="512" t="s">
        <v>0</v>
      </c>
      <c r="G398" s="602" t="s">
        <v>0</v>
      </c>
      <c r="H398" s="602" t="s">
        <v>0</v>
      </c>
      <c r="I398" s="599"/>
    </row>
    <row r="399" spans="1:10">
      <c r="A399" s="544" t="s">
        <v>248</v>
      </c>
      <c r="B399" s="545"/>
      <c r="C399" s="512">
        <f>'ZZZ-PG1.DBF'!H405</f>
        <v>0</v>
      </c>
      <c r="D399" s="600"/>
      <c r="E399" s="512">
        <f>'ZZZ-PG1.DBF'!I405</f>
        <v>0</v>
      </c>
      <c r="F399" s="512">
        <f>'ZZZ-PG1.DBF'!L405</f>
        <v>0</v>
      </c>
      <c r="G399" s="600">
        <f>F399-E399</f>
        <v>0</v>
      </c>
      <c r="H399" s="600">
        <f>'ZZZ-PG1.DBF'!S405</f>
        <v>0</v>
      </c>
      <c r="I399" s="599"/>
    </row>
    <row r="400" spans="1:10">
      <c r="A400" s="544" t="s">
        <v>249</v>
      </c>
      <c r="B400" s="546"/>
      <c r="C400" s="512">
        <f>'ZZZ-PG1.DBF'!H406</f>
        <v>0</v>
      </c>
      <c r="D400" s="600"/>
      <c r="E400" s="512">
        <f>'ZZZ-PG1.DBF'!I406</f>
        <v>0</v>
      </c>
      <c r="F400" s="512">
        <f>'ZZZ-PG1.DBF'!L406</f>
        <v>0</v>
      </c>
      <c r="G400" s="600">
        <f>F400-E400</f>
        <v>0</v>
      </c>
      <c r="H400" s="600">
        <f>'ZZZ-PG1.DBF'!S406</f>
        <v>0</v>
      </c>
      <c r="I400" s="599"/>
    </row>
    <row r="401" spans="1:9">
      <c r="A401" s="547" t="s">
        <v>303</v>
      </c>
      <c r="B401" s="546"/>
      <c r="C401" s="512" t="s">
        <v>0</v>
      </c>
      <c r="D401" s="601"/>
      <c r="E401" s="513">
        <f>'ZZZ-PG1.DBF'!I407</f>
        <v>0</v>
      </c>
      <c r="F401" s="513">
        <f>'ZZZ-PG1.DBF'!L407</f>
        <v>0</v>
      </c>
      <c r="G401" s="600">
        <f>F401-E401</f>
        <v>0</v>
      </c>
      <c r="H401" s="600">
        <f>'ZZZ-PG1.DBF'!S407</f>
        <v>0</v>
      </c>
      <c r="I401" s="599"/>
    </row>
    <row r="402" spans="1:9">
      <c r="A402" s="547"/>
      <c r="B402" s="546"/>
      <c r="C402" s="512" t="s">
        <v>0</v>
      </c>
      <c r="D402" s="600"/>
      <c r="E402" s="512" t="s">
        <v>0</v>
      </c>
      <c r="F402" s="512" t="s">
        <v>0</v>
      </c>
      <c r="G402" s="602" t="s">
        <v>0</v>
      </c>
      <c r="H402" s="602" t="s">
        <v>0</v>
      </c>
      <c r="I402" s="599"/>
    </row>
    <row r="403" spans="1:9">
      <c r="A403" s="548" t="s">
        <v>193</v>
      </c>
      <c r="B403" s="549"/>
      <c r="C403" s="512" t="s">
        <v>0</v>
      </c>
      <c r="D403" s="600"/>
      <c r="E403" s="512" t="s">
        <v>0</v>
      </c>
      <c r="F403" s="512" t="s">
        <v>0</v>
      </c>
      <c r="G403" s="602" t="s">
        <v>0</v>
      </c>
      <c r="H403" s="602" t="s">
        <v>0</v>
      </c>
      <c r="I403" s="599"/>
    </row>
    <row r="404" spans="1:9">
      <c r="A404" s="544" t="s">
        <v>250</v>
      </c>
      <c r="B404" s="545"/>
      <c r="C404" s="512">
        <f>'ZZZ-PG1.DBF'!H410</f>
        <v>0</v>
      </c>
      <c r="D404" s="600"/>
      <c r="E404" s="512">
        <f>'ZZZ-PG1.DBF'!I410</f>
        <v>0</v>
      </c>
      <c r="F404" s="512">
        <f>'ZZZ-PG1.DBF'!L410</f>
        <v>0</v>
      </c>
      <c r="G404" s="600">
        <f t="shared" ref="G404:G410" si="17">F404-E404</f>
        <v>0</v>
      </c>
      <c r="H404" s="600">
        <f>'ZZZ-PG1.DBF'!S410</f>
        <v>0</v>
      </c>
      <c r="I404" s="599"/>
    </row>
    <row r="405" spans="1:9">
      <c r="A405" s="550" t="s">
        <v>251</v>
      </c>
      <c r="B405" s="545"/>
      <c r="C405" s="512">
        <f>'ZZZ-PG1.DBF'!H411</f>
        <v>0</v>
      </c>
      <c r="D405" s="600"/>
      <c r="E405" s="512">
        <f>'ZZZ-PG1.DBF'!I411</f>
        <v>0</v>
      </c>
      <c r="F405" s="512">
        <f>'ZZZ-PG1.DBF'!L411</f>
        <v>0</v>
      </c>
      <c r="G405" s="600">
        <f t="shared" si="17"/>
        <v>0</v>
      </c>
      <c r="H405" s="600">
        <f>'ZZZ-PG1.DBF'!S411</f>
        <v>0</v>
      </c>
      <c r="I405" s="599"/>
    </row>
    <row r="406" spans="1:9">
      <c r="A406" s="550" t="s">
        <v>252</v>
      </c>
      <c r="B406" s="545"/>
      <c r="C406" s="512">
        <f>'ZZZ-PG1.DBF'!H412</f>
        <v>0</v>
      </c>
      <c r="D406" s="600"/>
      <c r="E406" s="512">
        <f>'ZZZ-PG1.DBF'!I412</f>
        <v>0</v>
      </c>
      <c r="F406" s="512">
        <f>'ZZZ-PG1.DBF'!L412</f>
        <v>0</v>
      </c>
      <c r="G406" s="600">
        <f t="shared" si="17"/>
        <v>0</v>
      </c>
      <c r="H406" s="600">
        <f>'ZZZ-PG1.DBF'!S412</f>
        <v>0</v>
      </c>
      <c r="I406" s="599"/>
    </row>
    <row r="407" spans="1:9">
      <c r="A407" s="249" t="s">
        <v>253</v>
      </c>
      <c r="B407" s="539"/>
      <c r="C407" s="512">
        <f>'ZZZ-PG1.DBF'!H413</f>
        <v>0</v>
      </c>
      <c r="D407" s="600"/>
      <c r="E407" s="512">
        <f>'ZZZ-PG1.DBF'!I413</f>
        <v>0</v>
      </c>
      <c r="F407" s="512">
        <f>'ZZZ-PG1.DBF'!L413</f>
        <v>0</v>
      </c>
      <c r="G407" s="600">
        <f t="shared" si="17"/>
        <v>0</v>
      </c>
      <c r="H407" s="600">
        <f>'ZZZ-PG1.DBF'!S413</f>
        <v>0</v>
      </c>
      <c r="I407" s="599"/>
    </row>
    <row r="408" spans="1:9">
      <c r="A408" s="249" t="s">
        <v>254</v>
      </c>
      <c r="B408" s="539"/>
      <c r="C408" s="512">
        <f>'ZZZ-PG1.DBF'!H414</f>
        <v>0</v>
      </c>
      <c r="D408" s="600"/>
      <c r="E408" s="512">
        <f>'ZZZ-PG1.DBF'!I414</f>
        <v>0</v>
      </c>
      <c r="F408" s="512">
        <f>'ZZZ-PG1.DBF'!L414</f>
        <v>0</v>
      </c>
      <c r="G408" s="600">
        <f t="shared" si="17"/>
        <v>0</v>
      </c>
      <c r="H408" s="600">
        <f>'ZZZ-PG1.DBF'!S414</f>
        <v>0</v>
      </c>
      <c r="I408" s="599"/>
    </row>
    <row r="409" spans="1:9">
      <c r="A409" s="249" t="s">
        <v>468</v>
      </c>
      <c r="B409" s="539"/>
      <c r="C409" s="512">
        <f>'ZZZ-PG1.DBF'!H415</f>
        <v>0</v>
      </c>
      <c r="D409" s="601"/>
      <c r="E409" s="512">
        <f>'ZZZ-PG1.DBF'!I415</f>
        <v>0</v>
      </c>
      <c r="F409" s="512">
        <f>'ZZZ-PG1.DBF'!L415</f>
        <v>0</v>
      </c>
      <c r="G409" s="600">
        <f t="shared" si="17"/>
        <v>0</v>
      </c>
      <c r="H409" s="600">
        <f>'ZZZ-PG1.DBF'!S415</f>
        <v>0</v>
      </c>
      <c r="I409" s="599"/>
    </row>
    <row r="410" spans="1:9">
      <c r="A410" s="538" t="s">
        <v>304</v>
      </c>
      <c r="B410" s="539"/>
      <c r="C410" s="512" t="s">
        <v>0</v>
      </c>
      <c r="D410" s="601"/>
      <c r="E410" s="513">
        <f>'ZZZ-PG1.DBF'!I416</f>
        <v>0</v>
      </c>
      <c r="F410" s="513">
        <f>'ZZZ-PG1.DBF'!L416</f>
        <v>0</v>
      </c>
      <c r="G410" s="600">
        <f t="shared" si="17"/>
        <v>0</v>
      </c>
      <c r="H410" s="600">
        <f>'ZZZ-PG1.DBF'!S416</f>
        <v>0</v>
      </c>
      <c r="I410" s="599"/>
    </row>
    <row r="411" spans="1:9">
      <c r="A411" s="538"/>
      <c r="B411" s="539"/>
      <c r="C411" s="512" t="s">
        <v>0</v>
      </c>
      <c r="D411" s="603"/>
      <c r="E411" s="512" t="s">
        <v>0</v>
      </c>
      <c r="F411" s="512" t="s">
        <v>0</v>
      </c>
      <c r="G411" s="602" t="s">
        <v>0</v>
      </c>
      <c r="H411" s="602" t="s">
        <v>0</v>
      </c>
      <c r="I411" s="599"/>
    </row>
    <row r="412" spans="1:9">
      <c r="A412" s="534" t="s">
        <v>194</v>
      </c>
      <c r="B412" s="540"/>
      <c r="C412" s="512" t="s">
        <v>0</v>
      </c>
      <c r="D412" s="600"/>
      <c r="E412" s="512" t="s">
        <v>0</v>
      </c>
      <c r="F412" s="512" t="s">
        <v>0</v>
      </c>
      <c r="G412" s="602" t="s">
        <v>0</v>
      </c>
      <c r="H412" s="602" t="s">
        <v>0</v>
      </c>
      <c r="I412" s="599"/>
    </row>
    <row r="413" spans="1:9">
      <c r="A413" s="249" t="s">
        <v>255</v>
      </c>
      <c r="B413" s="539"/>
      <c r="C413" s="512">
        <f>'ZZZ-PG1.DBF'!H419</f>
        <v>0</v>
      </c>
      <c r="D413" s="600"/>
      <c r="E413" s="512">
        <f>'ZZZ-PG1.DBF'!I419</f>
        <v>0</v>
      </c>
      <c r="F413" s="512">
        <f>'ZZZ-PG1.DBF'!L419</f>
        <v>0</v>
      </c>
      <c r="G413" s="600">
        <f t="shared" ref="G413:G419" si="18">F413-E413</f>
        <v>0</v>
      </c>
      <c r="H413" s="600">
        <f>'ZZZ-PG1.DBF'!S419</f>
        <v>0</v>
      </c>
      <c r="I413" s="599"/>
    </row>
    <row r="414" spans="1:9">
      <c r="A414" s="249" t="s">
        <v>256</v>
      </c>
      <c r="B414" s="539"/>
      <c r="C414" s="512">
        <f>'ZZZ-PG1.DBF'!H420</f>
        <v>0</v>
      </c>
      <c r="D414" s="600"/>
      <c r="E414" s="512">
        <f>'ZZZ-PG1.DBF'!I420</f>
        <v>0</v>
      </c>
      <c r="F414" s="512">
        <f>'ZZZ-PG1.DBF'!L420</f>
        <v>0</v>
      </c>
      <c r="G414" s="600">
        <f t="shared" si="18"/>
        <v>0</v>
      </c>
      <c r="H414" s="600">
        <f>'ZZZ-PG1.DBF'!S420</f>
        <v>0</v>
      </c>
      <c r="I414" s="599"/>
    </row>
    <row r="415" spans="1:9">
      <c r="A415" s="249" t="s">
        <v>257</v>
      </c>
      <c r="B415" s="539"/>
      <c r="C415" s="512">
        <f>'ZZZ-PG1.DBF'!H421</f>
        <v>0</v>
      </c>
      <c r="D415" s="600"/>
      <c r="E415" s="512">
        <f>'ZZZ-PG1.DBF'!I421</f>
        <v>0</v>
      </c>
      <c r="F415" s="512">
        <f>'ZZZ-PG1.DBF'!L421</f>
        <v>0</v>
      </c>
      <c r="G415" s="600">
        <f t="shared" si="18"/>
        <v>0</v>
      </c>
      <c r="H415" s="600">
        <f>'ZZZ-PG1.DBF'!S421</f>
        <v>0</v>
      </c>
      <c r="I415" s="599"/>
    </row>
    <row r="416" spans="1:9">
      <c r="A416" s="249" t="s">
        <v>458</v>
      </c>
      <c r="B416" s="539"/>
      <c r="C416" s="512">
        <f>'ZZZ-PG1.DBF'!H422</f>
        <v>0</v>
      </c>
      <c r="D416" s="601"/>
      <c r="E416" s="512">
        <f>'ZZZ-PG1.DBF'!I422</f>
        <v>0</v>
      </c>
      <c r="F416" s="512">
        <f>'ZZZ-PG1.DBF'!L422</f>
        <v>0</v>
      </c>
      <c r="G416" s="600">
        <f t="shared" si="18"/>
        <v>0</v>
      </c>
      <c r="H416" s="600">
        <f>'ZZZ-PG1.DBF'!S422</f>
        <v>0</v>
      </c>
      <c r="I416" s="599"/>
    </row>
    <row r="417" spans="1:9">
      <c r="A417" s="552" t="s">
        <v>608</v>
      </c>
      <c r="B417" s="553"/>
      <c r="C417" s="512">
        <f>'ZZZ-PG1.DBF'!H423</f>
        <v>0</v>
      </c>
      <c r="D417" s="600"/>
      <c r="E417" s="512">
        <f>'ZZZ-PG1.DBF'!I423</f>
        <v>0</v>
      </c>
      <c r="F417" s="512">
        <f>'ZZZ-PG1.DBF'!L423</f>
        <v>0</v>
      </c>
      <c r="G417" s="600">
        <f t="shared" si="18"/>
        <v>0</v>
      </c>
      <c r="H417" s="600">
        <f>'ZZZ-PG1.DBF'!S423</f>
        <v>0</v>
      </c>
      <c r="I417" s="599"/>
    </row>
    <row r="418" spans="1:9">
      <c r="A418" s="249" t="s">
        <v>459</v>
      </c>
      <c r="B418" s="539"/>
      <c r="C418" s="512">
        <f>'ZZZ-PG1.DBF'!H424</f>
        <v>0</v>
      </c>
      <c r="D418" s="600"/>
      <c r="E418" s="512">
        <f>'ZZZ-PG1.DBF'!I424</f>
        <v>0</v>
      </c>
      <c r="F418" s="512">
        <f>'ZZZ-PG1.DBF'!L424</f>
        <v>0</v>
      </c>
      <c r="G418" s="600">
        <f t="shared" si="18"/>
        <v>0</v>
      </c>
      <c r="H418" s="600">
        <f>'ZZZ-PG1.DBF'!S424</f>
        <v>0</v>
      </c>
      <c r="I418" s="599"/>
    </row>
    <row r="419" spans="1:9">
      <c r="A419" s="538" t="s">
        <v>305</v>
      </c>
      <c r="B419" s="539"/>
      <c r="C419" s="512" t="s">
        <v>0</v>
      </c>
      <c r="D419" s="601"/>
      <c r="E419" s="513">
        <f>'ZZZ-PG1.DBF'!I425</f>
        <v>0</v>
      </c>
      <c r="F419" s="513">
        <f>'ZZZ-PG1.DBF'!L425</f>
        <v>0</v>
      </c>
      <c r="G419" s="600">
        <f t="shared" si="18"/>
        <v>0</v>
      </c>
      <c r="H419" s="600">
        <f>'ZZZ-PG1.DBF'!S425</f>
        <v>0</v>
      </c>
      <c r="I419" s="599"/>
    </row>
    <row r="420" spans="1:9">
      <c r="A420" s="538"/>
      <c r="B420" s="539"/>
      <c r="C420" s="512" t="s">
        <v>0</v>
      </c>
      <c r="D420" s="600"/>
      <c r="E420" s="512" t="s">
        <v>0</v>
      </c>
      <c r="F420" s="512" t="s">
        <v>0</v>
      </c>
      <c r="G420" s="602" t="s">
        <v>0</v>
      </c>
      <c r="H420" s="602" t="s">
        <v>0</v>
      </c>
      <c r="I420" s="599"/>
    </row>
    <row r="421" spans="1:9">
      <c r="A421" s="534" t="s">
        <v>195</v>
      </c>
      <c r="B421" s="540"/>
      <c r="C421" s="512" t="s">
        <v>0</v>
      </c>
      <c r="D421" s="600"/>
      <c r="E421" s="512" t="s">
        <v>0</v>
      </c>
      <c r="F421" s="512" t="s">
        <v>0</v>
      </c>
      <c r="G421" s="602" t="s">
        <v>0</v>
      </c>
      <c r="H421" s="602" t="s">
        <v>0</v>
      </c>
      <c r="I421" s="599"/>
    </row>
    <row r="422" spans="1:9">
      <c r="A422" s="249" t="s">
        <v>258</v>
      </c>
      <c r="B422" s="539"/>
      <c r="C422" s="512">
        <f>'ZZZ-PG1.DBF'!H428</f>
        <v>0</v>
      </c>
      <c r="D422" s="600"/>
      <c r="E422" s="512">
        <f>'ZZZ-PG1.DBF'!I428</f>
        <v>0</v>
      </c>
      <c r="F422" s="512">
        <f>'ZZZ-PG1.DBF'!L428</f>
        <v>0</v>
      </c>
      <c r="G422" s="600">
        <f t="shared" ref="G422:G432" si="19">F422-E422</f>
        <v>0</v>
      </c>
      <c r="H422" s="600">
        <f>'ZZZ-PG1.DBF'!S428</f>
        <v>0</v>
      </c>
      <c r="I422" s="599"/>
    </row>
    <row r="423" spans="1:9">
      <c r="A423" s="249" t="s">
        <v>259</v>
      </c>
      <c r="B423" s="539"/>
      <c r="C423" s="512">
        <f>'ZZZ-PG1.DBF'!H429</f>
        <v>0</v>
      </c>
      <c r="D423" s="600"/>
      <c r="E423" s="512">
        <f>'ZZZ-PG1.DBF'!I429</f>
        <v>0</v>
      </c>
      <c r="F423" s="512">
        <f>'ZZZ-PG1.DBF'!L429</f>
        <v>0</v>
      </c>
      <c r="G423" s="600">
        <f t="shared" si="19"/>
        <v>0</v>
      </c>
      <c r="H423" s="600">
        <f>'ZZZ-PG1.DBF'!S429</f>
        <v>0</v>
      </c>
      <c r="I423" s="599"/>
    </row>
    <row r="424" spans="1:9">
      <c r="A424" s="249" t="s">
        <v>260</v>
      </c>
      <c r="B424" s="539"/>
      <c r="C424" s="512">
        <f>'ZZZ-PG1.DBF'!H430</f>
        <v>0</v>
      </c>
      <c r="D424" s="600"/>
      <c r="E424" s="512">
        <f>'ZZZ-PG1.DBF'!I430</f>
        <v>0</v>
      </c>
      <c r="F424" s="512">
        <f>'ZZZ-PG1.DBF'!L430</f>
        <v>0</v>
      </c>
      <c r="G424" s="600">
        <f t="shared" si="19"/>
        <v>0</v>
      </c>
      <c r="H424" s="600">
        <f>'ZZZ-PG1.DBF'!S430</f>
        <v>0</v>
      </c>
      <c r="I424" s="599"/>
    </row>
    <row r="425" spans="1:9">
      <c r="A425" s="249" t="s">
        <v>261</v>
      </c>
      <c r="B425" s="539"/>
      <c r="C425" s="512">
        <f>'ZZZ-PG1.DBF'!H431</f>
        <v>0</v>
      </c>
      <c r="D425" s="600"/>
      <c r="E425" s="512">
        <f>'ZZZ-PG1.DBF'!I431</f>
        <v>0</v>
      </c>
      <c r="F425" s="512">
        <f>'ZZZ-PG1.DBF'!L431</f>
        <v>0</v>
      </c>
      <c r="G425" s="600">
        <f t="shared" si="19"/>
        <v>0</v>
      </c>
      <c r="H425" s="600">
        <f>'ZZZ-PG1.DBF'!S431</f>
        <v>0</v>
      </c>
      <c r="I425" s="599"/>
    </row>
    <row r="426" spans="1:9">
      <c r="A426" s="511" t="s">
        <v>262</v>
      </c>
      <c r="B426" s="553"/>
      <c r="C426" s="512">
        <f>'ZZZ-PG1.DBF'!H432</f>
        <v>0</v>
      </c>
      <c r="D426" s="600"/>
      <c r="E426" s="512">
        <f>'ZZZ-PG1.DBF'!I432</f>
        <v>0</v>
      </c>
      <c r="F426" s="512">
        <f>'ZZZ-PG1.DBF'!L432</f>
        <v>0</v>
      </c>
      <c r="G426" s="600">
        <f t="shared" si="19"/>
        <v>0</v>
      </c>
      <c r="H426" s="600">
        <f>'ZZZ-PG1.DBF'!S432</f>
        <v>0</v>
      </c>
      <c r="I426" s="599"/>
    </row>
    <row r="427" spans="1:9">
      <c r="A427" s="249" t="s">
        <v>426</v>
      </c>
      <c r="B427" s="539"/>
      <c r="C427" s="512">
        <f>'ZZZ-PG1.DBF'!H433</f>
        <v>0</v>
      </c>
      <c r="D427" s="600"/>
      <c r="E427" s="512">
        <f>'ZZZ-PG1.DBF'!I433</f>
        <v>0</v>
      </c>
      <c r="F427" s="512">
        <f>'ZZZ-PG1.DBF'!L433</f>
        <v>0</v>
      </c>
      <c r="G427" s="600">
        <f t="shared" si="19"/>
        <v>0</v>
      </c>
      <c r="H427" s="600">
        <f>'ZZZ-PG1.DBF'!S433</f>
        <v>0</v>
      </c>
      <c r="I427" s="599"/>
    </row>
    <row r="428" spans="1:9">
      <c r="A428" s="249" t="s">
        <v>460</v>
      </c>
      <c r="B428" s="539"/>
      <c r="C428" s="512">
        <f>'ZZZ-PG1.DBF'!H434</f>
        <v>0</v>
      </c>
      <c r="D428" s="600"/>
      <c r="E428" s="512">
        <f>'ZZZ-PG1.DBF'!I434</f>
        <v>0</v>
      </c>
      <c r="F428" s="512">
        <f>'ZZZ-PG1.DBF'!L434</f>
        <v>0</v>
      </c>
      <c r="G428" s="600">
        <f t="shared" si="19"/>
        <v>0</v>
      </c>
      <c r="H428" s="600">
        <f>'ZZZ-PG1.DBF'!S434</f>
        <v>0</v>
      </c>
      <c r="I428" s="599"/>
    </row>
    <row r="429" spans="1:9">
      <c r="A429" s="558" t="s">
        <v>469</v>
      </c>
      <c r="B429" s="539"/>
      <c r="C429" s="512">
        <f>'ZZZ-PG1.DBF'!H435</f>
        <v>0</v>
      </c>
      <c r="D429" s="600"/>
      <c r="E429" s="512">
        <f>'ZZZ-PG1.DBF'!I435</f>
        <v>0</v>
      </c>
      <c r="F429" s="512">
        <f>'ZZZ-PG1.DBF'!L435</f>
        <v>0</v>
      </c>
      <c r="G429" s="600">
        <f t="shared" si="19"/>
        <v>0</v>
      </c>
      <c r="H429" s="600">
        <f>'ZZZ-PG1.DBF'!S435</f>
        <v>0</v>
      </c>
      <c r="I429" s="599"/>
    </row>
    <row r="430" spans="1:9">
      <c r="A430" s="558" t="s">
        <v>389</v>
      </c>
      <c r="B430" s="539"/>
      <c r="C430" s="512">
        <f>'ZZZ-PG1.DBF'!H436</f>
        <v>0</v>
      </c>
      <c r="D430" s="600"/>
      <c r="E430" s="512">
        <f>'ZZZ-PG1.DBF'!I436</f>
        <v>0</v>
      </c>
      <c r="F430" s="512">
        <f>'ZZZ-PG1.DBF'!L436</f>
        <v>0</v>
      </c>
      <c r="G430" s="600">
        <f t="shared" si="19"/>
        <v>0</v>
      </c>
      <c r="H430" s="600">
        <f>'ZZZ-PG1.DBF'!S436</f>
        <v>0</v>
      </c>
      <c r="I430" s="599"/>
    </row>
    <row r="431" spans="1:9">
      <c r="A431" s="538" t="s">
        <v>306</v>
      </c>
      <c r="B431" s="539"/>
      <c r="C431" s="513">
        <f>'ZZZ-PG1.DBF'!H437</f>
        <v>0</v>
      </c>
      <c r="D431" s="601"/>
      <c r="E431" s="513">
        <f>'ZZZ-PG1.DBF'!I437</f>
        <v>0</v>
      </c>
      <c r="F431" s="513">
        <f>'ZZZ-PG1.DBF'!L437</f>
        <v>0</v>
      </c>
      <c r="G431" s="600">
        <f t="shared" si="19"/>
        <v>0</v>
      </c>
      <c r="H431" s="600">
        <f>'ZZZ-PG1.DBF'!S437</f>
        <v>0</v>
      </c>
      <c r="I431" s="599"/>
    </row>
    <row r="432" spans="1:9" ht="15.75" thickBot="1">
      <c r="A432" s="538" t="s">
        <v>307</v>
      </c>
      <c r="B432" s="539"/>
      <c r="C432" s="516" t="s">
        <v>0</v>
      </c>
      <c r="D432" s="604"/>
      <c r="E432" s="517">
        <f>'ZZZ-PG1.DBF'!I438</f>
        <v>0</v>
      </c>
      <c r="F432" s="517">
        <f>'ZZZ-PG1.DBF'!L438</f>
        <v>0</v>
      </c>
      <c r="G432" s="605">
        <f t="shared" si="19"/>
        <v>0</v>
      </c>
      <c r="H432" s="604">
        <f>'ZZZ-PG1.DBF'!S438</f>
        <v>0</v>
      </c>
      <c r="I432" s="599"/>
    </row>
    <row r="433" spans="1:9" ht="30">
      <c r="A433" s="538" t="s">
        <v>807</v>
      </c>
      <c r="B433" s="539" t="s">
        <v>713</v>
      </c>
      <c r="C433" s="512" t="s">
        <v>0</v>
      </c>
      <c r="D433" s="600"/>
      <c r="E433" s="512" t="s">
        <v>0</v>
      </c>
      <c r="F433" s="512" t="s">
        <v>0</v>
      </c>
      <c r="G433" s="602" t="s">
        <v>0</v>
      </c>
      <c r="H433" s="602" t="s">
        <v>0</v>
      </c>
      <c r="I433" s="599"/>
    </row>
    <row r="434" spans="1:9">
      <c r="A434" s="534" t="s">
        <v>196</v>
      </c>
      <c r="B434" s="540"/>
      <c r="C434" s="512" t="s">
        <v>0</v>
      </c>
      <c r="D434" s="600"/>
      <c r="E434" s="512" t="s">
        <v>0</v>
      </c>
      <c r="F434" s="512" t="s">
        <v>0</v>
      </c>
      <c r="G434" s="602" t="s">
        <v>0</v>
      </c>
      <c r="H434" s="602" t="s">
        <v>0</v>
      </c>
      <c r="I434" s="599"/>
    </row>
    <row r="435" spans="1:9">
      <c r="A435" s="249" t="s">
        <v>263</v>
      </c>
      <c r="B435" s="539"/>
      <c r="C435" s="512">
        <f>'ZZZ-PG1.DBF'!H441</f>
        <v>0</v>
      </c>
      <c r="D435" s="600"/>
      <c r="E435" s="512">
        <f>'ZZZ-PG1.DBF'!I441</f>
        <v>0</v>
      </c>
      <c r="F435" s="512">
        <f>'ZZZ-PG1.DBF'!L441</f>
        <v>0</v>
      </c>
      <c r="G435" s="600">
        <f t="shared" ref="G435:G443" si="20">F435-E435</f>
        <v>0</v>
      </c>
      <c r="H435" s="600">
        <f>'ZZZ-PG1.DBF'!S441</f>
        <v>0</v>
      </c>
      <c r="I435" s="599"/>
    </row>
    <row r="436" spans="1:9">
      <c r="A436" s="249" t="s">
        <v>264</v>
      </c>
      <c r="B436" s="559"/>
      <c r="C436" s="512">
        <f>'ZZZ-PG1.DBF'!H442</f>
        <v>0</v>
      </c>
      <c r="D436" s="600"/>
      <c r="E436" s="512">
        <f>'ZZZ-PG1.DBF'!I442</f>
        <v>0</v>
      </c>
      <c r="F436" s="512">
        <f>'ZZZ-PG1.DBF'!L442</f>
        <v>0</v>
      </c>
      <c r="G436" s="600">
        <f t="shared" si="20"/>
        <v>0</v>
      </c>
      <c r="H436" s="600">
        <f>'ZZZ-PG1.DBF'!S442</f>
        <v>0</v>
      </c>
      <c r="I436" s="599"/>
    </row>
    <row r="437" spans="1:9">
      <c r="A437" s="249" t="s">
        <v>265</v>
      </c>
      <c r="B437" s="539"/>
      <c r="C437" s="512">
        <f>'ZZZ-PG1.DBF'!H443</f>
        <v>0</v>
      </c>
      <c r="D437" s="600"/>
      <c r="E437" s="512">
        <f>'ZZZ-PG1.DBF'!I443</f>
        <v>0</v>
      </c>
      <c r="F437" s="512">
        <f>'ZZZ-PG1.DBF'!L443</f>
        <v>0</v>
      </c>
      <c r="G437" s="600">
        <f t="shared" si="20"/>
        <v>0</v>
      </c>
      <c r="H437" s="600">
        <f>'ZZZ-PG1.DBF'!S443</f>
        <v>0</v>
      </c>
      <c r="I437" s="599"/>
    </row>
    <row r="438" spans="1:9">
      <c r="A438" s="249" t="s">
        <v>266</v>
      </c>
      <c r="B438" s="539"/>
      <c r="C438" s="512">
        <f>'ZZZ-PG1.DBF'!H444</f>
        <v>0</v>
      </c>
      <c r="D438" s="600"/>
      <c r="E438" s="512">
        <f>'ZZZ-PG1.DBF'!I444</f>
        <v>0</v>
      </c>
      <c r="F438" s="512">
        <f>'ZZZ-PG1.DBF'!L444</f>
        <v>0</v>
      </c>
      <c r="G438" s="600">
        <f t="shared" si="20"/>
        <v>0</v>
      </c>
      <c r="H438" s="600">
        <f>'ZZZ-PG1.DBF'!S444</f>
        <v>0</v>
      </c>
      <c r="I438" s="599"/>
    </row>
    <row r="439" spans="1:9">
      <c r="A439" s="249" t="s">
        <v>267</v>
      </c>
      <c r="B439" s="539"/>
      <c r="C439" s="512">
        <f>'ZZZ-PG1.DBF'!H445</f>
        <v>0</v>
      </c>
      <c r="D439" s="600"/>
      <c r="E439" s="512">
        <f>'ZZZ-PG1.DBF'!I445</f>
        <v>0</v>
      </c>
      <c r="F439" s="512">
        <f>'ZZZ-PG1.DBF'!L445</f>
        <v>0</v>
      </c>
      <c r="G439" s="600">
        <f t="shared" si="20"/>
        <v>0</v>
      </c>
      <c r="H439" s="600">
        <f>'ZZZ-PG1.DBF'!S445</f>
        <v>0</v>
      </c>
      <c r="I439" s="599"/>
    </row>
    <row r="440" spans="1:9">
      <c r="A440" s="249" t="s">
        <v>464</v>
      </c>
      <c r="B440" s="539"/>
      <c r="C440" s="512">
        <f>'ZZZ-PG1.DBF'!H446</f>
        <v>0</v>
      </c>
      <c r="D440" s="603"/>
      <c r="E440" s="512">
        <f>'ZZZ-PG1.DBF'!I446</f>
        <v>0</v>
      </c>
      <c r="F440" s="512">
        <f>'ZZZ-PG1.DBF'!L446</f>
        <v>0</v>
      </c>
      <c r="G440" s="600">
        <f t="shared" si="20"/>
        <v>0</v>
      </c>
      <c r="H440" s="600">
        <f>'ZZZ-PG1.DBF'!S446</f>
        <v>0</v>
      </c>
      <c r="I440" s="599"/>
    </row>
    <row r="441" spans="1:9">
      <c r="A441" s="249" t="s">
        <v>269</v>
      </c>
      <c r="B441" s="539"/>
      <c r="C441" s="512">
        <f>'ZZZ-PG1.DBF'!H447</f>
        <v>0</v>
      </c>
      <c r="D441" s="601"/>
      <c r="E441" s="512">
        <f>'ZZZ-PG1.DBF'!I447</f>
        <v>0</v>
      </c>
      <c r="F441" s="512">
        <f>'ZZZ-PG1.DBF'!L447</f>
        <v>0</v>
      </c>
      <c r="G441" s="600">
        <f t="shared" si="20"/>
        <v>0</v>
      </c>
      <c r="H441" s="600">
        <f>'ZZZ-PG1.DBF'!S447</f>
        <v>0</v>
      </c>
      <c r="I441" s="606"/>
    </row>
    <row r="442" spans="1:9">
      <c r="A442" s="511" t="s">
        <v>595</v>
      </c>
      <c r="B442" s="560"/>
      <c r="C442" s="512">
        <f>'ZZZ-PG1.DBF'!H448</f>
        <v>0</v>
      </c>
      <c r="D442" s="600"/>
      <c r="E442" s="512">
        <f>'ZZZ-PG1.DBF'!I448</f>
        <v>0</v>
      </c>
      <c r="F442" s="512">
        <f>'ZZZ-PG1.DBF'!L448</f>
        <v>0</v>
      </c>
      <c r="G442" s="600">
        <f t="shared" si="20"/>
        <v>0</v>
      </c>
      <c r="H442" s="600">
        <f>'ZZZ-PG1.DBF'!S448</f>
        <v>0</v>
      </c>
      <c r="I442" s="599"/>
    </row>
    <row r="443" spans="1:9">
      <c r="A443" s="538" t="s">
        <v>15</v>
      </c>
      <c r="B443" s="559"/>
      <c r="C443" s="512" t="s">
        <v>0</v>
      </c>
      <c r="D443" s="607"/>
      <c r="E443" s="513">
        <f>'ZZZ-PG1.DBF'!I449</f>
        <v>0</v>
      </c>
      <c r="F443" s="513">
        <f>'ZZZ-PG1.DBF'!L449</f>
        <v>0</v>
      </c>
      <c r="G443" s="600">
        <f t="shared" si="20"/>
        <v>0</v>
      </c>
      <c r="H443" s="600">
        <f>'ZZZ-PG1.DBF'!S449</f>
        <v>0</v>
      </c>
      <c r="I443" s="599"/>
    </row>
    <row r="444" spans="1:9">
      <c r="A444" s="538"/>
      <c r="B444" s="559"/>
      <c r="C444" s="512" t="s">
        <v>0</v>
      </c>
      <c r="D444" s="600"/>
      <c r="E444" s="512" t="s">
        <v>0</v>
      </c>
      <c r="F444" s="512" t="s">
        <v>0</v>
      </c>
      <c r="G444" s="602" t="s">
        <v>0</v>
      </c>
      <c r="H444" s="602" t="s">
        <v>0</v>
      </c>
      <c r="I444" s="599"/>
    </row>
    <row r="445" spans="1:9">
      <c r="A445" s="534" t="s">
        <v>604</v>
      </c>
      <c r="B445" s="540"/>
      <c r="C445" s="512" t="s">
        <v>0</v>
      </c>
      <c r="D445" s="601"/>
      <c r="E445" s="512" t="s">
        <v>0</v>
      </c>
      <c r="F445" s="512" t="s">
        <v>0</v>
      </c>
      <c r="G445" s="602" t="s">
        <v>0</v>
      </c>
      <c r="H445" s="602" t="s">
        <v>0</v>
      </c>
      <c r="I445" s="599"/>
    </row>
    <row r="446" spans="1:9">
      <c r="A446" s="249" t="s">
        <v>273</v>
      </c>
      <c r="B446" s="539"/>
      <c r="C446" s="512">
        <f>'ZZZ-PG1.DBF'!H452</f>
        <v>0</v>
      </c>
      <c r="D446" s="600"/>
      <c r="E446" s="512">
        <f>'ZZZ-PG1.DBF'!I452</f>
        <v>0</v>
      </c>
      <c r="F446" s="512">
        <f>'ZZZ-PG1.DBF'!L452</f>
        <v>0</v>
      </c>
      <c r="G446" s="600">
        <f>F446-E446</f>
        <v>0</v>
      </c>
      <c r="H446" s="600">
        <f>'ZZZ-PG1.DBF'!S452</f>
        <v>0</v>
      </c>
      <c r="I446" s="599"/>
    </row>
    <row r="447" spans="1:9">
      <c r="A447" s="249" t="s">
        <v>274</v>
      </c>
      <c r="B447" s="539"/>
      <c r="C447" s="512">
        <f>'ZZZ-PG1.DBF'!H453</f>
        <v>0</v>
      </c>
      <c r="D447" s="600"/>
      <c r="E447" s="512">
        <f>'ZZZ-PG1.DBF'!I453</f>
        <v>0</v>
      </c>
      <c r="F447" s="512">
        <f>'ZZZ-PG1.DBF'!L453</f>
        <v>0</v>
      </c>
      <c r="G447" s="600">
        <f>F447-E447</f>
        <v>0</v>
      </c>
      <c r="H447" s="600">
        <f>'ZZZ-PG1.DBF'!S453</f>
        <v>0</v>
      </c>
      <c r="I447" s="599"/>
    </row>
    <row r="448" spans="1:9">
      <c r="A448" s="552" t="s">
        <v>609</v>
      </c>
      <c r="B448" s="553"/>
      <c r="C448" s="512">
        <f>'ZZZ-PG1.DBF'!H454</f>
        <v>0</v>
      </c>
      <c r="D448" s="600"/>
      <c r="E448" s="512">
        <f>'ZZZ-PG1.DBF'!I454</f>
        <v>0</v>
      </c>
      <c r="F448" s="512">
        <f>'ZZZ-PG1.DBF'!L454</f>
        <v>0</v>
      </c>
      <c r="G448" s="600">
        <f>F448-E448</f>
        <v>0</v>
      </c>
      <c r="H448" s="600">
        <f>'ZZZ-PG1.DBF'!S454</f>
        <v>0</v>
      </c>
      <c r="I448" s="599"/>
    </row>
    <row r="449" spans="1:9">
      <c r="A449" s="538" t="s">
        <v>15</v>
      </c>
      <c r="B449" s="539"/>
      <c r="C449" s="513" t="s">
        <v>0</v>
      </c>
      <c r="D449" s="601"/>
      <c r="E449" s="513">
        <f>'ZZZ-PG1.DBF'!I455</f>
        <v>0</v>
      </c>
      <c r="F449" s="513">
        <f>'ZZZ-PG1.DBF'!L455</f>
        <v>0</v>
      </c>
      <c r="G449" s="600">
        <f>F449-E449</f>
        <v>0</v>
      </c>
      <c r="H449" s="600">
        <f>'ZZZ-PG1.DBF'!S455</f>
        <v>0</v>
      </c>
      <c r="I449" s="599"/>
    </row>
    <row r="450" spans="1:9">
      <c r="A450" s="544" t="s">
        <v>0</v>
      </c>
      <c r="B450" s="545"/>
      <c r="C450" s="512" t="s">
        <v>0</v>
      </c>
      <c r="D450" s="600"/>
      <c r="E450" s="512" t="s">
        <v>0</v>
      </c>
      <c r="F450" s="512" t="s">
        <v>0</v>
      </c>
      <c r="G450" s="602" t="s">
        <v>0</v>
      </c>
      <c r="H450" s="600">
        <f>'ZZZ-PG1.DBF'!S456</f>
        <v>0</v>
      </c>
      <c r="I450" s="599"/>
    </row>
    <row r="451" spans="1:9" ht="15.75" thickBot="1">
      <c r="A451" s="538" t="s">
        <v>607</v>
      </c>
      <c r="B451" s="539"/>
      <c r="C451" s="516">
        <f>'ZZZ-PG1.DBF'!H457</f>
        <v>0</v>
      </c>
      <c r="D451" s="604"/>
      <c r="E451" s="517">
        <f>'ZZZ-PG1.DBF'!I457</f>
        <v>0</v>
      </c>
      <c r="F451" s="517">
        <f>'ZZZ-PG1.DBF'!L457</f>
        <v>0</v>
      </c>
      <c r="G451" s="604">
        <f>F451-E451</f>
        <v>0</v>
      </c>
      <c r="H451" s="604">
        <f>'ZZZ-PG1.DBF'!S457</f>
        <v>0</v>
      </c>
      <c r="I451" s="599"/>
    </row>
    <row r="452" spans="1:9">
      <c r="A452" s="249"/>
      <c r="B452" s="539"/>
      <c r="C452" s="512" t="s">
        <v>0</v>
      </c>
      <c r="D452" s="600"/>
      <c r="E452" s="512" t="s">
        <v>0</v>
      </c>
      <c r="F452" s="512" t="s">
        <v>0</v>
      </c>
      <c r="G452" s="602" t="s">
        <v>0</v>
      </c>
      <c r="H452" s="602" t="s">
        <v>0</v>
      </c>
      <c r="I452" s="599"/>
    </row>
    <row r="453" spans="1:9">
      <c r="A453" s="534" t="s">
        <v>141</v>
      </c>
      <c r="B453" s="540"/>
      <c r="C453" s="512" t="s">
        <v>0</v>
      </c>
      <c r="D453" s="600"/>
      <c r="E453" s="512" t="s">
        <v>0</v>
      </c>
      <c r="F453" s="512" t="s">
        <v>0</v>
      </c>
      <c r="G453" s="602" t="s">
        <v>0</v>
      </c>
      <c r="H453" s="602" t="s">
        <v>0</v>
      </c>
      <c r="I453" s="599"/>
    </row>
    <row r="454" spans="1:9">
      <c r="A454" s="249"/>
      <c r="B454" s="539"/>
      <c r="C454" s="512" t="s">
        <v>0</v>
      </c>
      <c r="D454" s="600"/>
      <c r="E454" s="512" t="s">
        <v>0</v>
      </c>
      <c r="F454" s="512" t="s">
        <v>0</v>
      </c>
      <c r="G454" s="602" t="s">
        <v>0</v>
      </c>
      <c r="H454" s="602" t="s">
        <v>0</v>
      </c>
      <c r="I454" s="599"/>
    </row>
    <row r="455" spans="1:9">
      <c r="A455" s="547" t="s">
        <v>311</v>
      </c>
      <c r="B455" s="545"/>
      <c r="C455" s="512" t="s">
        <v>0</v>
      </c>
      <c r="D455" s="600"/>
      <c r="E455" s="512" t="s">
        <v>0</v>
      </c>
      <c r="F455" s="512" t="s">
        <v>0</v>
      </c>
      <c r="G455" s="602" t="s">
        <v>0</v>
      </c>
      <c r="H455" s="602" t="s">
        <v>0</v>
      </c>
      <c r="I455" s="599"/>
    </row>
    <row r="456" spans="1:9">
      <c r="A456" s="547"/>
      <c r="B456" s="545"/>
      <c r="C456" s="512" t="s">
        <v>0</v>
      </c>
      <c r="D456" s="600"/>
      <c r="E456" s="512" t="s">
        <v>0</v>
      </c>
      <c r="F456" s="512" t="s">
        <v>0</v>
      </c>
      <c r="G456" s="602" t="s">
        <v>0</v>
      </c>
      <c r="H456" s="602" t="s">
        <v>0</v>
      </c>
      <c r="I456" s="599"/>
    </row>
    <row r="457" spans="1:9">
      <c r="A457" s="538" t="s">
        <v>275</v>
      </c>
      <c r="B457" s="539" t="s">
        <v>715</v>
      </c>
      <c r="C457" s="512" t="s">
        <v>0</v>
      </c>
      <c r="D457" s="600"/>
      <c r="E457" s="512" t="s">
        <v>0</v>
      </c>
      <c r="F457" s="512" t="s">
        <v>0</v>
      </c>
      <c r="G457" s="602" t="s">
        <v>0</v>
      </c>
      <c r="H457" s="602" t="s">
        <v>0</v>
      </c>
      <c r="I457" s="599"/>
    </row>
    <row r="458" spans="1:9">
      <c r="A458" s="249" t="s">
        <v>276</v>
      </c>
      <c r="B458" s="539"/>
      <c r="C458" s="512">
        <f>'ZZZ-PG1.DBF'!H464</f>
        <v>0</v>
      </c>
      <c r="D458" s="600"/>
      <c r="E458" s="512">
        <f>'ZZZ-PG1.DBF'!I464</f>
        <v>0</v>
      </c>
      <c r="F458" s="512">
        <f>'ZZZ-PG1.DBF'!L464</f>
        <v>0</v>
      </c>
      <c r="G458" s="600">
        <f t="shared" ref="G458:G464" si="21">F458-E458</f>
        <v>0</v>
      </c>
      <c r="H458" s="600">
        <f>'ZZZ-PG1.DBF'!S464</f>
        <v>0</v>
      </c>
      <c r="I458" s="599"/>
    </row>
    <row r="459" spans="1:9">
      <c r="A459" s="249" t="s">
        <v>277</v>
      </c>
      <c r="B459" s="539"/>
      <c r="C459" s="512">
        <f>'ZZZ-PG1.DBF'!H465</f>
        <v>0</v>
      </c>
      <c r="D459" s="600"/>
      <c r="E459" s="512">
        <f>'ZZZ-PG1.DBF'!I465</f>
        <v>0</v>
      </c>
      <c r="F459" s="512">
        <f>'ZZZ-PG1.DBF'!L465</f>
        <v>0</v>
      </c>
      <c r="G459" s="600">
        <f t="shared" si="21"/>
        <v>0</v>
      </c>
      <c r="H459" s="600">
        <f>'ZZZ-PG1.DBF'!S465</f>
        <v>0</v>
      </c>
      <c r="I459" s="599"/>
    </row>
    <row r="460" spans="1:9">
      <c r="A460" s="249" t="s">
        <v>278</v>
      </c>
      <c r="B460" s="539"/>
      <c r="C460" s="512">
        <f>'ZZZ-PG1.DBF'!H466</f>
        <v>0</v>
      </c>
      <c r="D460" s="601"/>
      <c r="E460" s="512">
        <f>'ZZZ-PG1.DBF'!I466</f>
        <v>0</v>
      </c>
      <c r="F460" s="512">
        <f>'ZZZ-PG1.DBF'!L466</f>
        <v>0</v>
      </c>
      <c r="G460" s="600">
        <f t="shared" si="21"/>
        <v>0</v>
      </c>
      <c r="H460" s="600">
        <f>'ZZZ-PG1.DBF'!S466</f>
        <v>0</v>
      </c>
      <c r="I460" s="599"/>
    </row>
    <row r="461" spans="1:9">
      <c r="A461" s="511" t="s">
        <v>597</v>
      </c>
      <c r="B461" s="553"/>
      <c r="C461" s="512">
        <f>'ZZZ-PG1.DBF'!H467</f>
        <v>0</v>
      </c>
      <c r="D461" s="600"/>
      <c r="E461" s="512">
        <f>'ZZZ-PG1.DBF'!I467</f>
        <v>0</v>
      </c>
      <c r="F461" s="512">
        <f>'ZZZ-PG1.DBF'!L467</f>
        <v>0</v>
      </c>
      <c r="G461" s="600">
        <f t="shared" si="21"/>
        <v>0</v>
      </c>
      <c r="H461" s="600">
        <f>'ZZZ-PG1.DBF'!S467</f>
        <v>0</v>
      </c>
      <c r="I461" s="599"/>
    </row>
    <row r="462" spans="1:9">
      <c r="A462" s="511" t="s">
        <v>598</v>
      </c>
      <c r="B462" s="553"/>
      <c r="C462" s="512">
        <f>'ZZZ-PG1.DBF'!H468</f>
        <v>0</v>
      </c>
      <c r="D462" s="600"/>
      <c r="E462" s="512">
        <f>'ZZZ-PG1.DBF'!I468</f>
        <v>0</v>
      </c>
      <c r="F462" s="512">
        <f>'ZZZ-PG1.DBF'!L468</f>
        <v>0</v>
      </c>
      <c r="G462" s="600">
        <f t="shared" si="21"/>
        <v>0</v>
      </c>
      <c r="H462" s="600">
        <f>'ZZZ-PG1.DBF'!S468</f>
        <v>0</v>
      </c>
      <c r="I462" s="599"/>
    </row>
    <row r="463" spans="1:9">
      <c r="A463" s="511" t="s">
        <v>599</v>
      </c>
      <c r="B463" s="553"/>
      <c r="C463" s="512">
        <f>'ZZZ-PG1.DBF'!H469</f>
        <v>0</v>
      </c>
      <c r="D463" s="600"/>
      <c r="E463" s="512">
        <f>'ZZZ-PG1.DBF'!I469</f>
        <v>0</v>
      </c>
      <c r="F463" s="512">
        <f>'ZZZ-PG1.DBF'!L469</f>
        <v>0</v>
      </c>
      <c r="G463" s="600">
        <f t="shared" si="21"/>
        <v>0</v>
      </c>
      <c r="H463" s="600">
        <f>'ZZZ-PG1.DBF'!S469</f>
        <v>0</v>
      </c>
      <c r="I463" s="599"/>
    </row>
    <row r="464" spans="1:9">
      <c r="A464" s="538" t="s">
        <v>279</v>
      </c>
      <c r="B464" s="539"/>
      <c r="C464" s="512" t="s">
        <v>0</v>
      </c>
      <c r="D464" s="600"/>
      <c r="E464" s="513">
        <f>'ZZZ-PG1.DBF'!I470</f>
        <v>0</v>
      </c>
      <c r="F464" s="513">
        <f>'ZZZ-PG1.DBF'!L470</f>
        <v>0</v>
      </c>
      <c r="G464" s="600">
        <f t="shared" si="21"/>
        <v>0</v>
      </c>
      <c r="H464" s="600">
        <f>'ZZZ-PG1.DBF'!S470</f>
        <v>0</v>
      </c>
      <c r="I464" s="599"/>
    </row>
    <row r="465" spans="1:9">
      <c r="A465" s="538"/>
      <c r="B465" s="559"/>
      <c r="C465" s="512" t="s">
        <v>0</v>
      </c>
      <c r="D465" s="600"/>
      <c r="E465" s="512" t="s">
        <v>0</v>
      </c>
      <c r="F465" s="512" t="s">
        <v>0</v>
      </c>
      <c r="G465" s="602" t="s">
        <v>0</v>
      </c>
      <c r="H465" s="602" t="s">
        <v>0</v>
      </c>
      <c r="I465" s="599"/>
    </row>
    <row r="466" spans="1:9">
      <c r="A466" s="538" t="s">
        <v>280</v>
      </c>
      <c r="B466" s="559" t="s">
        <v>716</v>
      </c>
      <c r="C466" s="512" t="s">
        <v>0</v>
      </c>
      <c r="D466" s="600"/>
      <c r="E466" s="512" t="s">
        <v>0</v>
      </c>
      <c r="F466" s="512" t="s">
        <v>0</v>
      </c>
      <c r="G466" s="602" t="s">
        <v>0</v>
      </c>
      <c r="H466" s="602" t="s">
        <v>0</v>
      </c>
      <c r="I466" s="599"/>
    </row>
    <row r="467" spans="1:9">
      <c r="A467" s="249" t="s">
        <v>281</v>
      </c>
      <c r="B467" s="559"/>
      <c r="C467" s="512">
        <f>'ZZZ-PG1.DBF'!H473</f>
        <v>0</v>
      </c>
      <c r="D467" s="600"/>
      <c r="E467" s="512">
        <f>'ZZZ-PG1.DBF'!I473</f>
        <v>0</v>
      </c>
      <c r="F467" s="512">
        <f>'ZZZ-PG1.DBF'!L473</f>
        <v>0</v>
      </c>
      <c r="G467" s="600">
        <f t="shared" ref="G467:G476" si="22">F467-E467</f>
        <v>0</v>
      </c>
      <c r="H467" s="600">
        <f>'ZZZ-PG1.DBF'!S473</f>
        <v>0</v>
      </c>
      <c r="I467" s="599"/>
    </row>
    <row r="468" spans="1:9">
      <c r="A468" s="249" t="s">
        <v>282</v>
      </c>
      <c r="B468" s="539"/>
      <c r="C468" s="512">
        <f>'ZZZ-PG1.DBF'!H474</f>
        <v>0</v>
      </c>
      <c r="D468" s="600"/>
      <c r="E468" s="512">
        <f>'ZZZ-PG1.DBF'!I474</f>
        <v>0</v>
      </c>
      <c r="F468" s="512">
        <f>'ZZZ-PG1.DBF'!L474</f>
        <v>0</v>
      </c>
      <c r="G468" s="600">
        <f t="shared" si="22"/>
        <v>0</v>
      </c>
      <c r="H468" s="600">
        <f>'ZZZ-PG1.DBF'!S474</f>
        <v>0</v>
      </c>
      <c r="I468" s="599"/>
    </row>
    <row r="469" spans="1:9">
      <c r="A469" s="249" t="s">
        <v>283</v>
      </c>
      <c r="B469" s="562"/>
      <c r="C469" s="512">
        <f>'ZZZ-PG1.DBF'!H475</f>
        <v>0</v>
      </c>
      <c r="D469" s="601"/>
      <c r="E469" s="512">
        <f>'ZZZ-PG1.DBF'!I475</f>
        <v>0</v>
      </c>
      <c r="F469" s="512">
        <f>'ZZZ-PG1.DBF'!L475</f>
        <v>0</v>
      </c>
      <c r="G469" s="600">
        <f t="shared" si="22"/>
        <v>0</v>
      </c>
      <c r="H469" s="600">
        <f>'ZZZ-PG1.DBF'!S475</f>
        <v>0</v>
      </c>
      <c r="I469" s="599"/>
    </row>
    <row r="470" spans="1:9">
      <c r="A470" s="249" t="s">
        <v>284</v>
      </c>
      <c r="B470" s="562"/>
      <c r="C470" s="512">
        <f>'ZZZ-PG1.DBF'!H476</f>
        <v>0</v>
      </c>
      <c r="D470" s="600"/>
      <c r="E470" s="512">
        <f>'ZZZ-PG1.DBF'!I476</f>
        <v>0</v>
      </c>
      <c r="F470" s="512">
        <f>'ZZZ-PG1.DBF'!L476</f>
        <v>0</v>
      </c>
      <c r="G470" s="600">
        <f t="shared" si="22"/>
        <v>0</v>
      </c>
      <c r="H470" s="600">
        <f>'ZZZ-PG1.DBF'!S476</f>
        <v>0</v>
      </c>
      <c r="I470" s="599"/>
    </row>
    <row r="471" spans="1:9">
      <c r="A471" s="563" t="s">
        <v>285</v>
      </c>
      <c r="B471" s="562"/>
      <c r="C471" s="512">
        <f>'ZZZ-PG1.DBF'!H477</f>
        <v>0</v>
      </c>
      <c r="D471" s="600"/>
      <c r="E471" s="512">
        <f>'ZZZ-PG1.DBF'!I477</f>
        <v>0</v>
      </c>
      <c r="F471" s="512">
        <f>'ZZZ-PG1.DBF'!L477</f>
        <v>0</v>
      </c>
      <c r="G471" s="600">
        <f t="shared" si="22"/>
        <v>0</v>
      </c>
      <c r="H471" s="600">
        <f>'ZZZ-PG1.DBF'!S477</f>
        <v>0</v>
      </c>
      <c r="I471" s="599"/>
    </row>
    <row r="472" spans="1:9">
      <c r="A472" s="511" t="s">
        <v>600</v>
      </c>
      <c r="B472" s="564"/>
      <c r="C472" s="512">
        <f>'ZZZ-PG1.DBF'!H478</f>
        <v>0</v>
      </c>
      <c r="D472" s="600"/>
      <c r="E472" s="512">
        <f>'ZZZ-PG1.DBF'!I478</f>
        <v>0</v>
      </c>
      <c r="F472" s="512">
        <f>'ZZZ-PG1.DBF'!L478</f>
        <v>0</v>
      </c>
      <c r="G472" s="600">
        <f t="shared" si="22"/>
        <v>0</v>
      </c>
      <c r="H472" s="600">
        <f>'ZZZ-PG1.DBF'!S478</f>
        <v>0</v>
      </c>
      <c r="I472" s="599"/>
    </row>
    <row r="473" spans="1:9">
      <c r="A473" s="511" t="s">
        <v>601</v>
      </c>
      <c r="B473" s="564"/>
      <c r="C473" s="512">
        <f>'ZZZ-PG1.DBF'!H479</f>
        <v>0</v>
      </c>
      <c r="D473" s="601"/>
      <c r="E473" s="512">
        <f>'ZZZ-PG1.DBF'!I479</f>
        <v>0</v>
      </c>
      <c r="F473" s="512">
        <f>'ZZZ-PG1.DBF'!L479</f>
        <v>0</v>
      </c>
      <c r="G473" s="600">
        <f t="shared" si="22"/>
        <v>0</v>
      </c>
      <c r="H473" s="600">
        <f>'ZZZ-PG1.DBF'!S479</f>
        <v>0</v>
      </c>
      <c r="I473" s="599"/>
    </row>
    <row r="474" spans="1:9">
      <c r="A474" s="249" t="s">
        <v>423</v>
      </c>
      <c r="B474" s="539"/>
      <c r="C474" s="512">
        <f>'ZZZ-PG1.DBF'!H480</f>
        <v>0</v>
      </c>
      <c r="D474" s="600"/>
      <c r="E474" s="512">
        <f>'ZZZ-PG1.DBF'!I480</f>
        <v>0</v>
      </c>
      <c r="F474" s="512">
        <f>'ZZZ-PG1.DBF'!L480</f>
        <v>0</v>
      </c>
      <c r="G474" s="600">
        <f t="shared" si="22"/>
        <v>0</v>
      </c>
      <c r="H474" s="600">
        <f>'ZZZ-PG1.DBF'!S480</f>
        <v>0</v>
      </c>
      <c r="I474" s="599"/>
    </row>
    <row r="475" spans="1:9">
      <c r="A475" s="552" t="s">
        <v>602</v>
      </c>
      <c r="B475" s="564"/>
      <c r="C475" s="512">
        <f>'ZZZ-PG1.DBF'!H481</f>
        <v>0</v>
      </c>
      <c r="D475" s="600"/>
      <c r="E475" s="512">
        <f>'ZZZ-PG1.DBF'!I481</f>
        <v>0</v>
      </c>
      <c r="F475" s="512">
        <f>'ZZZ-PG1.DBF'!L481</f>
        <v>0</v>
      </c>
      <c r="G475" s="600">
        <f t="shared" si="22"/>
        <v>0</v>
      </c>
      <c r="H475" s="600">
        <f>'ZZZ-PG1.DBF'!S481</f>
        <v>0</v>
      </c>
      <c r="I475" s="599"/>
    </row>
    <row r="476" spans="1:9">
      <c r="A476" s="538" t="s">
        <v>314</v>
      </c>
      <c r="B476" s="562"/>
      <c r="C476" s="512" t="s">
        <v>0</v>
      </c>
      <c r="D476" s="601"/>
      <c r="E476" s="513">
        <f>'ZZZ-PG1.DBF'!I482</f>
        <v>0</v>
      </c>
      <c r="F476" s="513">
        <f>'ZZZ-PG1.DBF'!L482</f>
        <v>0</v>
      </c>
      <c r="G476" s="600">
        <f t="shared" si="22"/>
        <v>0</v>
      </c>
      <c r="H476" s="600">
        <f>'ZZZ-PG1.DBF'!S482</f>
        <v>0</v>
      </c>
      <c r="I476" s="599"/>
    </row>
    <row r="477" spans="1:9">
      <c r="A477" s="538"/>
      <c r="B477" s="562"/>
      <c r="C477" s="512" t="s">
        <v>0</v>
      </c>
      <c r="D477" s="601"/>
      <c r="E477" s="512" t="s">
        <v>0</v>
      </c>
      <c r="F477" s="512" t="s">
        <v>0</v>
      </c>
      <c r="G477" s="602" t="s">
        <v>0</v>
      </c>
      <c r="H477" s="602" t="s">
        <v>0</v>
      </c>
      <c r="I477" s="599"/>
    </row>
    <row r="478" spans="1:9">
      <c r="A478" s="538" t="s">
        <v>144</v>
      </c>
      <c r="B478" s="562" t="s">
        <v>717</v>
      </c>
      <c r="C478" s="512" t="s">
        <v>0</v>
      </c>
      <c r="D478" s="600"/>
      <c r="E478" s="512" t="s">
        <v>0</v>
      </c>
      <c r="F478" s="512" t="s">
        <v>0</v>
      </c>
      <c r="G478" s="602" t="s">
        <v>0</v>
      </c>
      <c r="H478" s="602" t="s">
        <v>0</v>
      </c>
      <c r="I478" s="599"/>
    </row>
    <row r="479" spans="1:9">
      <c r="A479" s="249" t="s">
        <v>286</v>
      </c>
      <c r="B479" s="562"/>
      <c r="C479" s="512">
        <f>'ZZZ-PG1.DBF'!H485</f>
        <v>0</v>
      </c>
      <c r="D479" s="600"/>
      <c r="E479" s="512">
        <f>'ZZZ-PG1.DBF'!I485</f>
        <v>0</v>
      </c>
      <c r="F479" s="512">
        <f>'ZZZ-PG1.DBF'!L485</f>
        <v>0</v>
      </c>
      <c r="G479" s="600">
        <f>F479-E479</f>
        <v>0</v>
      </c>
      <c r="H479" s="600">
        <f>'ZZZ-PG1.DBF'!S485</f>
        <v>0</v>
      </c>
      <c r="I479" s="599"/>
    </row>
    <row r="480" spans="1:9">
      <c r="A480" s="249" t="s">
        <v>287</v>
      </c>
      <c r="B480" s="562"/>
      <c r="C480" s="512">
        <f>'ZZZ-PG1.DBF'!H486</f>
        <v>0</v>
      </c>
      <c r="D480" s="601"/>
      <c r="E480" s="512">
        <f>'ZZZ-PG1.DBF'!I486</f>
        <v>0</v>
      </c>
      <c r="F480" s="512">
        <f>'ZZZ-PG1.DBF'!L486</f>
        <v>0</v>
      </c>
      <c r="G480" s="600">
        <f>F480-E480</f>
        <v>0</v>
      </c>
      <c r="H480" s="600">
        <f>'ZZZ-PG1.DBF'!S486</f>
        <v>0</v>
      </c>
      <c r="I480" s="599"/>
    </row>
    <row r="481" spans="1:9">
      <c r="A481" s="538" t="s">
        <v>305</v>
      </c>
      <c r="B481" s="562"/>
      <c r="C481" s="512" t="s">
        <v>0</v>
      </c>
      <c r="D481" s="603"/>
      <c r="E481" s="513">
        <f>'ZZZ-PG1.DBF'!I487</f>
        <v>0</v>
      </c>
      <c r="F481" s="513">
        <f>'ZZZ-PG1.DBF'!L487</f>
        <v>0</v>
      </c>
      <c r="G481" s="600">
        <f>F481-E481</f>
        <v>0</v>
      </c>
      <c r="H481" s="600">
        <f>'ZZZ-PG1.DBF'!S487</f>
        <v>0</v>
      </c>
      <c r="I481" s="599"/>
    </row>
    <row r="482" spans="1:9">
      <c r="A482" s="538"/>
      <c r="B482" s="539"/>
      <c r="C482" s="512" t="s">
        <v>0</v>
      </c>
      <c r="D482" s="600"/>
      <c r="E482" s="512" t="s">
        <v>0</v>
      </c>
      <c r="F482" s="512" t="s">
        <v>0</v>
      </c>
      <c r="G482" s="602" t="s">
        <v>0</v>
      </c>
      <c r="H482" s="602" t="s">
        <v>0</v>
      </c>
      <c r="I482" s="599"/>
    </row>
    <row r="483" spans="1:9">
      <c r="A483" s="538" t="s">
        <v>145</v>
      </c>
      <c r="B483" s="539" t="s">
        <v>718</v>
      </c>
      <c r="C483" s="512" t="s">
        <v>0</v>
      </c>
      <c r="D483" s="608"/>
      <c r="E483" s="512" t="s">
        <v>0</v>
      </c>
      <c r="F483" s="512" t="s">
        <v>0</v>
      </c>
      <c r="G483" s="602" t="s">
        <v>0</v>
      </c>
      <c r="H483" s="602" t="s">
        <v>0</v>
      </c>
      <c r="I483" s="599"/>
    </row>
    <row r="484" spans="1:9">
      <c r="A484" s="249" t="s">
        <v>290</v>
      </c>
      <c r="B484" s="539"/>
      <c r="C484" s="512">
        <f>'ZZZ-PG1.DBF'!H490</f>
        <v>0</v>
      </c>
      <c r="D484" s="608"/>
      <c r="E484" s="512">
        <f>'ZZZ-PG1.DBF'!I490</f>
        <v>0</v>
      </c>
      <c r="F484" s="512">
        <f>'ZZZ-PG1.DBF'!L490</f>
        <v>0</v>
      </c>
      <c r="G484" s="600">
        <f>F484-E484</f>
        <v>0</v>
      </c>
      <c r="H484" s="600">
        <f>'ZZZ-PG1.DBF'!S490</f>
        <v>0</v>
      </c>
      <c r="I484" s="599"/>
    </row>
    <row r="485" spans="1:9">
      <c r="A485" s="538" t="s">
        <v>317</v>
      </c>
      <c r="B485" s="539"/>
      <c r="C485" s="512" t="s">
        <v>0</v>
      </c>
      <c r="D485" s="609"/>
      <c r="E485" s="513">
        <f>'ZZZ-PG1.DBF'!I491</f>
        <v>0</v>
      </c>
      <c r="F485" s="513">
        <f>'ZZZ-PG1.DBF'!L491</f>
        <v>0</v>
      </c>
      <c r="G485" s="600">
        <f>F485-E485</f>
        <v>0</v>
      </c>
      <c r="H485" s="600">
        <f>'ZZZ-PG1.DBF'!S491</f>
        <v>0</v>
      </c>
      <c r="I485" s="599"/>
    </row>
    <row r="486" spans="1:9">
      <c r="A486" s="538"/>
      <c r="B486" s="539"/>
      <c r="C486" s="512" t="s">
        <v>0</v>
      </c>
      <c r="D486" s="609"/>
      <c r="E486" s="512" t="s">
        <v>0</v>
      </c>
      <c r="F486" s="512" t="s">
        <v>0</v>
      </c>
      <c r="G486" s="602" t="s">
        <v>0</v>
      </c>
      <c r="H486" s="602" t="s">
        <v>0</v>
      </c>
      <c r="I486" s="599"/>
    </row>
    <row r="487" spans="1:9">
      <c r="A487" s="538" t="s">
        <v>146</v>
      </c>
      <c r="B487" s="539" t="s">
        <v>700</v>
      </c>
      <c r="C487" s="512" t="s">
        <v>0</v>
      </c>
      <c r="D487" s="609"/>
      <c r="E487" s="512" t="s">
        <v>0</v>
      </c>
      <c r="F487" s="512" t="s">
        <v>0</v>
      </c>
      <c r="G487" s="602" t="s">
        <v>0</v>
      </c>
      <c r="H487" s="602" t="s">
        <v>0</v>
      </c>
      <c r="I487" s="599"/>
    </row>
    <row r="488" spans="1:9">
      <c r="A488" s="249" t="s">
        <v>292</v>
      </c>
      <c r="B488" s="539"/>
      <c r="C488" s="512">
        <f>'ZZZ-PG1.DBF'!H494</f>
        <v>0</v>
      </c>
      <c r="D488" s="609"/>
      <c r="E488" s="512">
        <f>'ZZZ-PG1.DBF'!I494</f>
        <v>0</v>
      </c>
      <c r="F488" s="512">
        <f>'ZZZ-PG1.DBF'!L494</f>
        <v>0</v>
      </c>
      <c r="G488" s="600">
        <f>F488-E488</f>
        <v>0</v>
      </c>
      <c r="H488" s="600">
        <f>'ZZZ-PG1.DBF'!S494</f>
        <v>0</v>
      </c>
      <c r="I488" s="599"/>
    </row>
    <row r="489" spans="1:9">
      <c r="A489" s="538" t="s">
        <v>319</v>
      </c>
      <c r="B489" s="539"/>
      <c r="C489" s="512" t="s">
        <v>0</v>
      </c>
      <c r="D489" s="609"/>
      <c r="E489" s="513">
        <f>'ZZZ-PG1.DBF'!I495</f>
        <v>0</v>
      </c>
      <c r="F489" s="513">
        <f>'ZZZ-PG1.DBF'!L495</f>
        <v>0</v>
      </c>
      <c r="G489" s="600">
        <f>F489-E489</f>
        <v>0</v>
      </c>
      <c r="H489" s="600">
        <f>'ZZZ-PG1.DBF'!S495</f>
        <v>0</v>
      </c>
      <c r="I489" s="599"/>
    </row>
    <row r="490" spans="1:9">
      <c r="A490" s="538"/>
      <c r="B490" s="539"/>
      <c r="C490" s="512" t="s">
        <v>0</v>
      </c>
      <c r="D490" s="609"/>
      <c r="E490" s="512" t="s">
        <v>0</v>
      </c>
      <c r="F490" s="512" t="s">
        <v>0</v>
      </c>
      <c r="G490" s="602" t="s">
        <v>0</v>
      </c>
      <c r="H490" s="602" t="s">
        <v>0</v>
      </c>
      <c r="I490" s="599"/>
    </row>
    <row r="491" spans="1:9">
      <c r="A491" s="538" t="s">
        <v>147</v>
      </c>
      <c r="B491" s="539" t="s">
        <v>701</v>
      </c>
      <c r="C491" s="512" t="s">
        <v>0</v>
      </c>
      <c r="D491" s="609"/>
      <c r="E491" s="512" t="s">
        <v>0</v>
      </c>
      <c r="F491" s="512" t="s">
        <v>0</v>
      </c>
      <c r="G491" s="602" t="s">
        <v>0</v>
      </c>
      <c r="H491" s="602" t="s">
        <v>0</v>
      </c>
      <c r="I491" s="599"/>
    </row>
    <row r="492" spans="1:9">
      <c r="A492" s="511" t="s">
        <v>293</v>
      </c>
      <c r="B492" s="553"/>
      <c r="C492" s="512">
        <f>'ZZZ-PG1.DBF'!H498</f>
        <v>0</v>
      </c>
      <c r="D492" s="609"/>
      <c r="E492" s="512">
        <f>'ZZZ-PG1.DBF'!I498</f>
        <v>0</v>
      </c>
      <c r="F492" s="512">
        <f>'ZZZ-PG1.DBF'!L498</f>
        <v>0</v>
      </c>
      <c r="G492" s="600">
        <f>F492-E492</f>
        <v>0</v>
      </c>
      <c r="H492" s="600">
        <f>'ZZZ-PG1.DBF'!S498</f>
        <v>0</v>
      </c>
      <c r="I492" s="599"/>
    </row>
    <row r="493" spans="1:9">
      <c r="A493" s="511" t="s">
        <v>294</v>
      </c>
      <c r="B493" s="553"/>
      <c r="C493" s="512">
        <f>'ZZZ-PG1.DBF'!H499</f>
        <v>0</v>
      </c>
      <c r="D493" s="609"/>
      <c r="E493" s="512">
        <f>'ZZZ-PG1.DBF'!I499</f>
        <v>0</v>
      </c>
      <c r="F493" s="512">
        <f>'ZZZ-PG1.DBF'!L499</f>
        <v>0</v>
      </c>
      <c r="G493" s="600">
        <f>F493-E493</f>
        <v>0</v>
      </c>
      <c r="H493" s="600">
        <f>'ZZZ-PG1.DBF'!S499</f>
        <v>0</v>
      </c>
      <c r="I493" s="599"/>
    </row>
    <row r="494" spans="1:9">
      <c r="A494" s="511" t="s">
        <v>295</v>
      </c>
      <c r="B494" s="553"/>
      <c r="C494" s="512">
        <f>'ZZZ-PG1.DBF'!H500</f>
        <v>0</v>
      </c>
      <c r="D494" s="609"/>
      <c r="E494" s="512">
        <f>'ZZZ-PG1.DBF'!I500</f>
        <v>0</v>
      </c>
      <c r="F494" s="512">
        <f>'ZZZ-PG1.DBF'!L500</f>
        <v>0</v>
      </c>
      <c r="G494" s="600">
        <f>F494-E494</f>
        <v>0</v>
      </c>
      <c r="H494" s="600">
        <f>'ZZZ-PG1.DBF'!S500</f>
        <v>0</v>
      </c>
      <c r="I494" s="599"/>
    </row>
    <row r="495" spans="1:9">
      <c r="A495" s="511" t="s">
        <v>603</v>
      </c>
      <c r="B495" s="553"/>
      <c r="C495" s="512">
        <f>'ZZZ-PG1.DBF'!H501</f>
        <v>0</v>
      </c>
      <c r="D495" s="609"/>
      <c r="E495" s="512">
        <f>'ZZZ-PG1.DBF'!I501</f>
        <v>0</v>
      </c>
      <c r="F495" s="512">
        <f>'ZZZ-PG1.DBF'!L501</f>
        <v>0</v>
      </c>
      <c r="G495" s="600">
        <f>F495-E495</f>
        <v>0</v>
      </c>
      <c r="H495" s="600">
        <f>'ZZZ-PG1.DBF'!S501</f>
        <v>0</v>
      </c>
      <c r="I495" s="599"/>
    </row>
    <row r="496" spans="1:9">
      <c r="A496" s="538" t="s">
        <v>321</v>
      </c>
      <c r="B496" s="539"/>
      <c r="C496" s="512" t="s">
        <v>0</v>
      </c>
      <c r="D496" s="609"/>
      <c r="E496" s="513">
        <f>'ZZZ-PG1.DBF'!I502</f>
        <v>0</v>
      </c>
      <c r="F496" s="513">
        <f>'ZZZ-PG1.DBF'!L502</f>
        <v>0</v>
      </c>
      <c r="G496" s="600">
        <f>F496-E496</f>
        <v>0</v>
      </c>
      <c r="H496" s="600">
        <f>'ZZZ-PG1.DBF'!S502</f>
        <v>0</v>
      </c>
      <c r="I496" s="599"/>
    </row>
    <row r="497" spans="1:9">
      <c r="A497" s="544" t="s">
        <v>0</v>
      </c>
      <c r="B497" s="544"/>
      <c r="C497" s="512" t="s">
        <v>0</v>
      </c>
      <c r="D497" s="600"/>
      <c r="E497" s="512" t="s">
        <v>0</v>
      </c>
      <c r="F497" s="512" t="s">
        <v>0</v>
      </c>
      <c r="G497" s="602" t="s">
        <v>0</v>
      </c>
      <c r="H497" s="602" t="s">
        <v>0</v>
      </c>
      <c r="I497" s="599"/>
    </row>
    <row r="498" spans="1:9" ht="15.75" thickBot="1">
      <c r="A498" s="538" t="s">
        <v>322</v>
      </c>
      <c r="B498" s="538"/>
      <c r="C498" s="516" t="s">
        <v>0</v>
      </c>
      <c r="D498" s="604"/>
      <c r="E498" s="517">
        <f>'ZZZ-PG1.DBF'!I504</f>
        <v>0</v>
      </c>
      <c r="F498" s="517">
        <f>'ZZZ-PG1.DBF'!L504</f>
        <v>0</v>
      </c>
      <c r="G498" s="604">
        <f>F498-E498</f>
        <v>0</v>
      </c>
      <c r="H498" s="604">
        <f>'ZZZ-PG1.DBF'!S504</f>
        <v>0</v>
      </c>
      <c r="I498" s="599"/>
    </row>
    <row r="499" spans="1:9">
      <c r="A499" s="538"/>
      <c r="B499" s="538"/>
      <c r="C499" s="512" t="s">
        <v>0</v>
      </c>
      <c r="D499" s="600"/>
      <c r="E499" s="512" t="s">
        <v>0</v>
      </c>
      <c r="F499" s="512" t="s">
        <v>0</v>
      </c>
      <c r="G499" s="602" t="s">
        <v>0</v>
      </c>
      <c r="H499" s="602" t="s">
        <v>0</v>
      </c>
      <c r="I499" s="599"/>
    </row>
    <row r="500" spans="1:9" ht="15.75" thickBot="1">
      <c r="A500" s="538" t="s">
        <v>610</v>
      </c>
      <c r="B500" s="538"/>
      <c r="C500" s="518" t="s">
        <v>0</v>
      </c>
      <c r="D500" s="610"/>
      <c r="E500" s="519">
        <f>'ZZZ-PG1.DBF'!I506</f>
        <v>0</v>
      </c>
      <c r="F500" s="519">
        <f>'ZZZ-PG1.DBF'!L506</f>
        <v>0</v>
      </c>
      <c r="G500" s="610">
        <f>F500-E500</f>
        <v>0</v>
      </c>
      <c r="H500" s="610">
        <f>'ZZZ-PG1.DBF'!S506</f>
        <v>0</v>
      </c>
      <c r="I500" s="599"/>
    </row>
    <row r="501" spans="1:9" ht="15.75" thickTop="1">
      <c r="A501" s="554"/>
      <c r="B501" s="554"/>
      <c r="C501" s="554"/>
      <c r="D501" s="611"/>
      <c r="E501" s="291">
        <f>(SUM(E393:E498)-E432)/3-E500</f>
        <v>0</v>
      </c>
      <c r="F501" s="291">
        <f>(SUM(F393:F498)-F432)/3-F500</f>
        <v>0</v>
      </c>
      <c r="G501" s="291">
        <f>(SUM(G393:G498)-G432)/3-G500</f>
        <v>0</v>
      </c>
      <c r="H501" s="611" t="s">
        <v>0</v>
      </c>
      <c r="I501" s="611"/>
    </row>
    <row r="502" spans="1:9">
      <c r="A502" s="566"/>
      <c r="B502" s="566"/>
      <c r="C502" s="566"/>
      <c r="D502" s="522"/>
      <c r="E502" s="522"/>
      <c r="F502" s="522"/>
      <c r="G502" s="522"/>
      <c r="H502" s="522"/>
      <c r="I502" s="522"/>
    </row>
    <row r="503" spans="1:9">
      <c r="A503" s="566"/>
      <c r="B503" s="566"/>
      <c r="C503" s="566"/>
      <c r="D503" s="522"/>
      <c r="E503" s="612" t="s">
        <v>0</v>
      </c>
      <c r="F503" s="522"/>
      <c r="G503" s="522"/>
      <c r="H503" s="522"/>
      <c r="I503" s="522"/>
    </row>
    <row r="504" spans="1:9">
      <c r="A504" s="566"/>
      <c r="B504" s="566"/>
      <c r="C504" s="566"/>
      <c r="D504" s="522"/>
      <c r="E504" s="522"/>
      <c r="F504" s="522"/>
      <c r="G504" s="522"/>
      <c r="H504" s="522"/>
      <c r="I504" s="522"/>
    </row>
    <row r="505" spans="1:9">
      <c r="A505" s="522"/>
      <c r="B505" s="522"/>
      <c r="C505" s="522"/>
      <c r="D505" s="522"/>
      <c r="E505" s="522"/>
      <c r="G505" s="522"/>
      <c r="H505" s="522"/>
      <c r="I505" s="287" t="s">
        <v>365</v>
      </c>
    </row>
    <row r="506" spans="1:9" ht="15.75">
      <c r="A506" s="522"/>
      <c r="B506" s="522"/>
      <c r="C506" s="522"/>
      <c r="D506" s="522"/>
      <c r="E506" s="522"/>
      <c r="G506" s="522"/>
      <c r="H506" s="522"/>
      <c r="I506" s="293" t="s">
        <v>234</v>
      </c>
    </row>
    <row r="507" spans="1:9" ht="15.75">
      <c r="I507" s="294" t="s">
        <v>241</v>
      </c>
    </row>
    <row r="508" spans="1:9" ht="15.75">
      <c r="I508" s="295" t="s">
        <v>14</v>
      </c>
    </row>
    <row r="518" spans="1:8">
      <c r="A518" s="285" t="str">
        <f>'ZZZ-PG1.DBF'!F521</f>
        <v>Details of reference votes &amp; fm=RF</v>
      </c>
      <c r="H518" s="285">
        <f>'ZZZ-PG1.DBF'!S521</f>
        <v>2</v>
      </c>
    </row>
    <row r="519" spans="1:8">
      <c r="A519" s="285" t="str">
        <f>'ZZZ-PG1.DBF'!F522</f>
        <v>1205(i)-Supply of News Papers</v>
      </c>
      <c r="C519" s="613" t="str">
        <f>'ZZZ-PG1.DBF'!H522</f>
        <v>22</v>
      </c>
      <c r="E519" s="285">
        <f>'ZZZ-PG1.DBF'!I522</f>
        <v>14000</v>
      </c>
      <c r="F519" s="285">
        <f>'ZZZ-PG1.DBF'!L522</f>
        <v>13160</v>
      </c>
      <c r="G519" s="285">
        <f>F519-E519</f>
        <v>-840</v>
      </c>
      <c r="H519" s="285">
        <f>'ZZZ-PG1.DBF'!S522</f>
        <v>-6</v>
      </c>
    </row>
    <row r="520" spans="1:8">
      <c r="A520" s="285" t="str">
        <f>'ZZZ-PG1.DBF'!F523</f>
        <v>1205(ii)-Consumable Goods</v>
      </c>
      <c r="C520" s="613" t="str">
        <f>'ZZZ-PG1.DBF'!H523</f>
        <v>22</v>
      </c>
      <c r="E520" s="285">
        <f>'ZZZ-PG1.DBF'!I523</f>
        <v>29000</v>
      </c>
      <c r="F520" s="285">
        <f>'ZZZ-PG1.DBF'!L523</f>
        <v>27260</v>
      </c>
      <c r="G520" s="285">
        <f t="shared" ref="G520:G557" si="23">F520-E520</f>
        <v>-1740</v>
      </c>
      <c r="H520" s="285">
        <f>'ZZZ-PG1.DBF'!S523</f>
        <v>-6</v>
      </c>
    </row>
    <row r="521" spans="1:8">
      <c r="A521" s="285" t="str">
        <f>'ZZZ-PG1.DBF'!F524</f>
        <v>1205(iii)-Sanitary Goods</v>
      </c>
      <c r="C521" s="613" t="str">
        <f>'ZZZ-PG1.DBF'!H524</f>
        <v>22</v>
      </c>
      <c r="E521" s="285">
        <f>'ZZZ-PG1.DBF'!I524</f>
        <v>7000</v>
      </c>
      <c r="F521" s="285">
        <f>'ZZZ-PG1.DBF'!L524</f>
        <v>6580</v>
      </c>
      <c r="G521" s="285">
        <f t="shared" si="23"/>
        <v>-420</v>
      </c>
      <c r="H521" s="285">
        <f>'ZZZ-PG1.DBF'!S524</f>
        <v>-6</v>
      </c>
    </row>
    <row r="522" spans="1:8">
      <c r="A522" s="285" t="str">
        <f>'ZZZ-PG1.DBF'!F525</f>
        <v>1409(xvi)-Officers Trainings</v>
      </c>
      <c r="C522" s="613" t="str">
        <f>'ZZZ-PG1.DBF'!H525</f>
        <v>22</v>
      </c>
      <c r="E522" s="285">
        <f>'ZZZ-PG1.DBF'!I525</f>
        <v>10000</v>
      </c>
      <c r="F522" s="285">
        <f>'ZZZ-PG1.DBF'!L525</f>
        <v>9400</v>
      </c>
      <c r="G522" s="285">
        <f t="shared" si="23"/>
        <v>-600</v>
      </c>
      <c r="H522" s="285">
        <f>'ZZZ-PG1.DBF'!S525</f>
        <v>-6</v>
      </c>
    </row>
    <row r="523" spans="1:8">
      <c r="A523" s="285" t="str">
        <f>'ZZZ-PG1.DBF'!F526</f>
        <v>1409(xxv)-Sanitary Services</v>
      </c>
      <c r="C523" s="613" t="str">
        <f>'ZZZ-PG1.DBF'!H526</f>
        <v>22</v>
      </c>
      <c r="E523" s="285">
        <f>'ZZZ-PG1.DBF'!I526</f>
        <v>40000</v>
      </c>
      <c r="F523" s="285">
        <f>'ZZZ-PG1.DBF'!L526</f>
        <v>37600</v>
      </c>
      <c r="G523" s="285">
        <f t="shared" si="23"/>
        <v>-2400</v>
      </c>
      <c r="H523" s="285">
        <f>'ZZZ-PG1.DBF'!S526</f>
        <v>-6</v>
      </c>
    </row>
    <row r="524" spans="1:8">
      <c r="A524" s="285" t="str">
        <f>'ZZZ-PG1.DBF'!F527</f>
        <v>1409(xxxi)-Newspaper/Gazette Notices</v>
      </c>
      <c r="C524" s="613" t="str">
        <f>'ZZZ-PG1.DBF'!H527</f>
        <v>22</v>
      </c>
      <c r="E524" s="285">
        <f>'ZZZ-PG1.DBF'!I527</f>
        <v>190000</v>
      </c>
      <c r="F524" s="285">
        <f>'ZZZ-PG1.DBF'!L527</f>
        <v>178600</v>
      </c>
      <c r="G524" s="285">
        <f t="shared" si="23"/>
        <v>-11400</v>
      </c>
      <c r="H524" s="285">
        <f>'ZZZ-PG1.DBF'!S527</f>
        <v>-6</v>
      </c>
    </row>
    <row r="525" spans="1:8">
      <c r="A525" s="285" t="str">
        <f>'ZZZ-PG1.DBF'!F528</f>
        <v>1409(xxxvi)-Allowances for Interviews</v>
      </c>
      <c r="C525" s="613" t="str">
        <f>'ZZZ-PG1.DBF'!H528</f>
        <v>22</v>
      </c>
      <c r="E525" s="285">
        <f>'ZZZ-PG1.DBF'!I528</f>
        <v>60000</v>
      </c>
      <c r="F525" s="285">
        <f>'ZZZ-PG1.DBF'!L528</f>
        <v>56400</v>
      </c>
      <c r="G525" s="285">
        <f t="shared" si="23"/>
        <v>-3600</v>
      </c>
      <c r="H525" s="285">
        <f>'ZZZ-PG1.DBF'!S528</f>
        <v>-6</v>
      </c>
    </row>
    <row r="526" spans="1:8">
      <c r="A526" s="285" t="str">
        <f>'ZZZ-PG1.DBF'!F529</f>
        <v>1409(xLiii)-Workshops, Seminars and Training</v>
      </c>
      <c r="C526" s="613" t="str">
        <f>'ZZZ-PG1.DBF'!H529</f>
        <v>22</v>
      </c>
      <c r="E526" s="285">
        <f>'ZZZ-PG1.DBF'!I529</f>
        <v>100000</v>
      </c>
      <c r="F526" s="285">
        <f>'ZZZ-PG1.DBF'!L529</f>
        <v>0</v>
      </c>
      <c r="G526" s="285">
        <f t="shared" si="23"/>
        <v>-100000</v>
      </c>
      <c r="H526" s="285">
        <f>'ZZZ-PG1.DBF'!S529</f>
        <v>-100</v>
      </c>
    </row>
    <row r="527" spans="1:8">
      <c r="A527" s="285" t="str">
        <f>'ZZZ-PG1.DBF'!F530</f>
        <v>1409(xLiv)-Service Agreements</v>
      </c>
      <c r="C527" s="613" t="str">
        <f>'ZZZ-PG1.DBF'!H530</f>
        <v>22</v>
      </c>
      <c r="E527" s="285">
        <f>'ZZZ-PG1.DBF'!I530</f>
        <v>65000</v>
      </c>
      <c r="F527" s="285">
        <f>'ZZZ-PG1.DBF'!L530</f>
        <v>61100</v>
      </c>
      <c r="G527" s="285">
        <f t="shared" si="23"/>
        <v>-3900</v>
      </c>
      <c r="H527" s="285">
        <f>'ZZZ-PG1.DBF'!S530</f>
        <v>-6</v>
      </c>
    </row>
    <row r="528" spans="1:8">
      <c r="A528" s="285" t="str">
        <f>'ZZZ-PG1.DBF'!F531</f>
        <v>1409(xLix)-Fees for Disciplinary Inquiries</v>
      </c>
      <c r="C528" s="613" t="str">
        <f>'ZZZ-PG1.DBF'!H531</f>
        <v>22</v>
      </c>
      <c r="E528" s="285">
        <f>'ZZZ-PG1.DBF'!I531</f>
        <v>75000</v>
      </c>
      <c r="F528" s="285">
        <f>'ZZZ-PG1.DBF'!L531</f>
        <v>75000</v>
      </c>
      <c r="G528" s="285">
        <f t="shared" si="23"/>
        <v>0</v>
      </c>
      <c r="H528" s="285">
        <f>'ZZZ-PG1.DBF'!S531</f>
        <v>0</v>
      </c>
    </row>
    <row r="529" spans="1:8">
      <c r="A529" s="285" t="str">
        <f>'ZZZ-PG1.DBF'!F532</f>
        <v>Details of reference votes &amp; fm=RF - End</v>
      </c>
      <c r="C529" s="613">
        <f>'ZZZ-PG1.DBF'!H532</f>
        <v>0</v>
      </c>
      <c r="E529" s="285">
        <f>'ZZZ-PG1.DBF'!I532</f>
        <v>0</v>
      </c>
      <c r="F529" s="285">
        <f>'ZZZ-PG1.DBF'!L532</f>
        <v>0</v>
      </c>
      <c r="G529" s="285">
        <f t="shared" si="23"/>
        <v>0</v>
      </c>
      <c r="H529" s="285">
        <f>'ZZZ-PG1.DBF'!S532</f>
        <v>0</v>
      </c>
    </row>
    <row r="530" spans="1:8">
      <c r="A530" s="285">
        <f>'ZZZ-PG1.DBF'!F533</f>
        <v>0</v>
      </c>
      <c r="C530" s="613">
        <f>'ZZZ-PG1.DBF'!H533</f>
        <v>0</v>
      </c>
      <c r="E530" s="285">
        <f>'ZZZ-PG1.DBF'!I533</f>
        <v>0</v>
      </c>
      <c r="F530" s="285">
        <f>'ZZZ-PG1.DBF'!L533</f>
        <v>0</v>
      </c>
      <c r="G530" s="285">
        <f t="shared" si="23"/>
        <v>0</v>
      </c>
      <c r="H530" s="285">
        <f>'ZZZ-PG1.DBF'!S533</f>
        <v>0</v>
      </c>
    </row>
    <row r="531" spans="1:8">
      <c r="A531" s="285">
        <f>'ZZZ-PG1.DBF'!F534</f>
        <v>0</v>
      </c>
      <c r="C531" s="613">
        <f>'ZZZ-PG1.DBF'!H534</f>
        <v>0</v>
      </c>
      <c r="E531" s="285">
        <f>'ZZZ-PG1.DBF'!I534</f>
        <v>0</v>
      </c>
      <c r="F531" s="285">
        <f>'ZZZ-PG1.DBF'!L534</f>
        <v>0</v>
      </c>
      <c r="G531" s="285">
        <f t="shared" si="23"/>
        <v>0</v>
      </c>
      <c r="H531" s="285">
        <f>'ZZZ-PG1.DBF'!S534</f>
        <v>0</v>
      </c>
    </row>
    <row r="532" spans="1:8">
      <c r="A532" s="285">
        <f>'ZZZ-PG1.DBF'!F535</f>
        <v>0</v>
      </c>
      <c r="C532" s="613">
        <f>'ZZZ-PG1.DBF'!H535</f>
        <v>0</v>
      </c>
      <c r="E532" s="285">
        <f>'ZZZ-PG1.DBF'!I535</f>
        <v>0</v>
      </c>
      <c r="F532" s="285">
        <f>'ZZZ-PG1.DBF'!L535</f>
        <v>0</v>
      </c>
      <c r="G532" s="285">
        <f t="shared" si="23"/>
        <v>0</v>
      </c>
      <c r="H532" s="285">
        <f>'ZZZ-PG1.DBF'!S535</f>
        <v>0</v>
      </c>
    </row>
    <row r="533" spans="1:8">
      <c r="A533" s="285">
        <f>'ZZZ-PG1.DBF'!F536</f>
        <v>0</v>
      </c>
      <c r="C533" s="613">
        <f>'ZZZ-PG1.DBF'!H536</f>
        <v>0</v>
      </c>
      <c r="E533" s="285">
        <f>'ZZZ-PG1.DBF'!I536</f>
        <v>0</v>
      </c>
      <c r="F533" s="285">
        <f>'ZZZ-PG1.DBF'!L536</f>
        <v>0</v>
      </c>
      <c r="G533" s="285">
        <f t="shared" si="23"/>
        <v>0</v>
      </c>
      <c r="H533" s="285">
        <f>'ZZZ-PG1.DBF'!S536</f>
        <v>0</v>
      </c>
    </row>
    <row r="534" spans="1:8">
      <c r="A534" s="285">
        <f>'ZZZ-PG1.DBF'!F537</f>
        <v>0</v>
      </c>
      <c r="C534" s="613">
        <f>'ZZZ-PG1.DBF'!H537</f>
        <v>0</v>
      </c>
      <c r="E534" s="285">
        <f>'ZZZ-PG1.DBF'!I537</f>
        <v>0</v>
      </c>
      <c r="F534" s="285">
        <f>'ZZZ-PG1.DBF'!L537</f>
        <v>0</v>
      </c>
      <c r="G534" s="285">
        <f t="shared" si="23"/>
        <v>0</v>
      </c>
      <c r="H534" s="285">
        <f>'ZZZ-PG1.DBF'!S537</f>
        <v>0</v>
      </c>
    </row>
    <row r="535" spans="1:8">
      <c r="A535" s="285">
        <f>'ZZZ-PG1.DBF'!F538</f>
        <v>0</v>
      </c>
      <c r="C535" s="613">
        <f>'ZZZ-PG1.DBF'!H538</f>
        <v>0</v>
      </c>
      <c r="E535" s="285">
        <f>'ZZZ-PG1.DBF'!I538</f>
        <v>0</v>
      </c>
      <c r="F535" s="285">
        <f>'ZZZ-PG1.DBF'!L538</f>
        <v>0</v>
      </c>
      <c r="G535" s="285">
        <f t="shared" si="23"/>
        <v>0</v>
      </c>
      <c r="H535" s="285">
        <f>'ZZZ-PG1.DBF'!S538</f>
        <v>0</v>
      </c>
    </row>
    <row r="536" spans="1:8">
      <c r="A536" s="285">
        <f>'ZZZ-PG1.DBF'!F539</f>
        <v>0</v>
      </c>
      <c r="C536" s="613">
        <f>'ZZZ-PG1.DBF'!H539</f>
        <v>0</v>
      </c>
      <c r="E536" s="285">
        <f>'ZZZ-PG1.DBF'!I539</f>
        <v>0</v>
      </c>
      <c r="F536" s="285">
        <f>'ZZZ-PG1.DBF'!L539</f>
        <v>0</v>
      </c>
      <c r="G536" s="285">
        <f t="shared" si="23"/>
        <v>0</v>
      </c>
      <c r="H536" s="285">
        <f>'ZZZ-PG1.DBF'!S539</f>
        <v>0</v>
      </c>
    </row>
    <row r="537" spans="1:8">
      <c r="A537" s="285">
        <f>'ZZZ-PG1.DBF'!F540</f>
        <v>0</v>
      </c>
      <c r="C537" s="613">
        <f>'ZZZ-PG1.DBF'!H540</f>
        <v>0</v>
      </c>
      <c r="E537" s="285">
        <f>'ZZZ-PG1.DBF'!I540</f>
        <v>0</v>
      </c>
      <c r="F537" s="285">
        <f>'ZZZ-PG1.DBF'!L540</f>
        <v>0</v>
      </c>
      <c r="G537" s="285">
        <f t="shared" si="23"/>
        <v>0</v>
      </c>
      <c r="H537" s="285">
        <f>'ZZZ-PG1.DBF'!S540</f>
        <v>0</v>
      </c>
    </row>
    <row r="538" spans="1:8">
      <c r="A538" s="285">
        <f>'ZZZ-PG1.DBF'!F541</f>
        <v>0</v>
      </c>
      <c r="C538" s="613">
        <f>'ZZZ-PG1.DBF'!H541</f>
        <v>0</v>
      </c>
      <c r="E538" s="285">
        <f>'ZZZ-PG1.DBF'!I541</f>
        <v>0</v>
      </c>
      <c r="F538" s="285">
        <f>'ZZZ-PG1.DBF'!L541</f>
        <v>0</v>
      </c>
      <c r="G538" s="285">
        <f t="shared" si="23"/>
        <v>0</v>
      </c>
      <c r="H538" s="285">
        <f>'ZZZ-PG1.DBF'!S541</f>
        <v>0</v>
      </c>
    </row>
    <row r="539" spans="1:8">
      <c r="A539" s="285">
        <f>'ZZZ-PG1.DBF'!F542</f>
        <v>0</v>
      </c>
      <c r="C539" s="613">
        <f>'ZZZ-PG1.DBF'!H542</f>
        <v>0</v>
      </c>
      <c r="E539" s="285">
        <f>'ZZZ-PG1.DBF'!I542</f>
        <v>0</v>
      </c>
      <c r="F539" s="285">
        <f>'ZZZ-PG1.DBF'!L542</f>
        <v>0</v>
      </c>
      <c r="G539" s="285">
        <f t="shared" si="23"/>
        <v>0</v>
      </c>
      <c r="H539" s="285">
        <f>'ZZZ-PG1.DBF'!S542</f>
        <v>0</v>
      </c>
    </row>
    <row r="540" spans="1:8">
      <c r="A540" s="285">
        <f>'ZZZ-PG1.DBF'!F543</f>
        <v>0</v>
      </c>
      <c r="C540" s="613">
        <f>'ZZZ-PG1.DBF'!H543</f>
        <v>0</v>
      </c>
      <c r="E540" s="285">
        <f>'ZZZ-PG1.DBF'!I543</f>
        <v>0</v>
      </c>
      <c r="F540" s="285">
        <f>'ZZZ-PG1.DBF'!L543</f>
        <v>0</v>
      </c>
      <c r="G540" s="285">
        <f t="shared" si="23"/>
        <v>0</v>
      </c>
      <c r="H540" s="285">
        <f>'ZZZ-PG1.DBF'!S543</f>
        <v>0</v>
      </c>
    </row>
    <row r="541" spans="1:8">
      <c r="A541" s="285">
        <f>'ZZZ-PG1.DBF'!F544</f>
        <v>0</v>
      </c>
      <c r="C541" s="613">
        <f>'ZZZ-PG1.DBF'!H544</f>
        <v>0</v>
      </c>
      <c r="E541" s="285">
        <f>'ZZZ-PG1.DBF'!I544</f>
        <v>0</v>
      </c>
      <c r="F541" s="285">
        <f>'ZZZ-PG1.DBF'!L544</f>
        <v>0</v>
      </c>
      <c r="G541" s="285">
        <f t="shared" si="23"/>
        <v>0</v>
      </c>
      <c r="H541" s="285">
        <f>'ZZZ-PG1.DBF'!S544</f>
        <v>0</v>
      </c>
    </row>
    <row r="542" spans="1:8">
      <c r="A542" s="285">
        <f>'ZZZ-PG1.DBF'!F545</f>
        <v>0</v>
      </c>
      <c r="C542" s="613">
        <f>'ZZZ-PG1.DBF'!H545</f>
        <v>0</v>
      </c>
      <c r="E542" s="285">
        <f>'ZZZ-PG1.DBF'!I545</f>
        <v>0</v>
      </c>
      <c r="F542" s="285">
        <f>'ZZZ-PG1.DBF'!L545</f>
        <v>0</v>
      </c>
      <c r="G542" s="285">
        <f t="shared" si="23"/>
        <v>0</v>
      </c>
      <c r="H542" s="285">
        <f>'ZZZ-PG1.DBF'!S545</f>
        <v>0</v>
      </c>
    </row>
    <row r="543" spans="1:8">
      <c r="A543" s="285">
        <f>'ZZZ-PG1.DBF'!F546</f>
        <v>0</v>
      </c>
      <c r="C543" s="613">
        <f>'ZZZ-PG1.DBF'!H546</f>
        <v>0</v>
      </c>
      <c r="E543" s="285">
        <f>'ZZZ-PG1.DBF'!I546</f>
        <v>0</v>
      </c>
      <c r="F543" s="285">
        <f>'ZZZ-PG1.DBF'!L546</f>
        <v>0</v>
      </c>
      <c r="G543" s="285">
        <f t="shared" si="23"/>
        <v>0</v>
      </c>
      <c r="H543" s="285">
        <f>'ZZZ-PG1.DBF'!S546</f>
        <v>0</v>
      </c>
    </row>
    <row r="544" spans="1:8">
      <c r="A544" s="285">
        <f>'ZZZ-PG1.DBF'!F547</f>
        <v>0</v>
      </c>
      <c r="C544" s="613">
        <f>'ZZZ-PG1.DBF'!H547</f>
        <v>0</v>
      </c>
      <c r="E544" s="285">
        <f>'ZZZ-PG1.DBF'!I547</f>
        <v>0</v>
      </c>
      <c r="F544" s="285">
        <f>'ZZZ-PG1.DBF'!L547</f>
        <v>0</v>
      </c>
      <c r="G544" s="285">
        <f t="shared" si="23"/>
        <v>0</v>
      </c>
      <c r="H544" s="285">
        <f>'ZZZ-PG1.DBF'!S547</f>
        <v>0</v>
      </c>
    </row>
    <row r="545" spans="1:8">
      <c r="A545" s="285">
        <f>'ZZZ-PG1.DBF'!F548</f>
        <v>0</v>
      </c>
      <c r="C545" s="613">
        <f>'ZZZ-PG1.DBF'!H548</f>
        <v>0</v>
      </c>
      <c r="E545" s="285">
        <f>'ZZZ-PG1.DBF'!I548</f>
        <v>0</v>
      </c>
      <c r="F545" s="285">
        <f>'ZZZ-PG1.DBF'!L548</f>
        <v>0</v>
      </c>
      <c r="G545" s="285">
        <f t="shared" si="23"/>
        <v>0</v>
      </c>
      <c r="H545" s="285">
        <f>'ZZZ-PG1.DBF'!S548</f>
        <v>0</v>
      </c>
    </row>
    <row r="546" spans="1:8">
      <c r="A546" s="285">
        <f>'ZZZ-PG1.DBF'!F549</f>
        <v>0</v>
      </c>
      <c r="C546" s="613">
        <f>'ZZZ-PG1.DBF'!H549</f>
        <v>0</v>
      </c>
      <c r="E546" s="285">
        <f>'ZZZ-PG1.DBF'!I549</f>
        <v>0</v>
      </c>
      <c r="F546" s="285">
        <f>'ZZZ-PG1.DBF'!L549</f>
        <v>0</v>
      </c>
      <c r="G546" s="285">
        <f t="shared" si="23"/>
        <v>0</v>
      </c>
      <c r="H546" s="285">
        <f>'ZZZ-PG1.DBF'!S549</f>
        <v>0</v>
      </c>
    </row>
    <row r="547" spans="1:8">
      <c r="A547" s="285">
        <f>'ZZZ-PG1.DBF'!F550</f>
        <v>0</v>
      </c>
      <c r="C547" s="613">
        <f>'ZZZ-PG1.DBF'!H550</f>
        <v>0</v>
      </c>
      <c r="E547" s="285">
        <f>'ZZZ-PG1.DBF'!I550</f>
        <v>0</v>
      </c>
      <c r="F547" s="285">
        <f>'ZZZ-PG1.DBF'!L550</f>
        <v>0</v>
      </c>
      <c r="G547" s="285">
        <f t="shared" si="23"/>
        <v>0</v>
      </c>
      <c r="H547" s="285">
        <f>'ZZZ-PG1.DBF'!S550</f>
        <v>0</v>
      </c>
    </row>
    <row r="548" spans="1:8">
      <c r="A548" s="285">
        <f>'ZZZ-PG1.DBF'!F551</f>
        <v>0</v>
      </c>
      <c r="C548" s="613">
        <f>'ZZZ-PG1.DBF'!H551</f>
        <v>0</v>
      </c>
      <c r="E548" s="285">
        <f>'ZZZ-PG1.DBF'!I551</f>
        <v>0</v>
      </c>
      <c r="F548" s="285">
        <f>'ZZZ-PG1.DBF'!L551</f>
        <v>0</v>
      </c>
      <c r="G548" s="285">
        <f t="shared" si="23"/>
        <v>0</v>
      </c>
      <c r="H548" s="285">
        <f>'ZZZ-PG1.DBF'!S551</f>
        <v>0</v>
      </c>
    </row>
    <row r="549" spans="1:8">
      <c r="A549" s="285">
        <f>'ZZZ-PG1.DBF'!F552</f>
        <v>0</v>
      </c>
      <c r="C549" s="613">
        <f>'ZZZ-PG1.DBF'!H552</f>
        <v>0</v>
      </c>
      <c r="E549" s="285">
        <f>'ZZZ-PG1.DBF'!I552</f>
        <v>0</v>
      </c>
      <c r="F549" s="285">
        <f>'ZZZ-PG1.DBF'!L552</f>
        <v>0</v>
      </c>
      <c r="G549" s="285">
        <f t="shared" si="23"/>
        <v>0</v>
      </c>
      <c r="H549" s="285">
        <f>'ZZZ-PG1.DBF'!S552</f>
        <v>0</v>
      </c>
    </row>
    <row r="550" spans="1:8">
      <c r="A550" s="285">
        <f>'ZZZ-PG1.DBF'!F553</f>
        <v>0</v>
      </c>
      <c r="C550" s="613">
        <f>'ZZZ-PG1.DBF'!H553</f>
        <v>0</v>
      </c>
      <c r="E550" s="285">
        <f>'ZZZ-PG1.DBF'!I553</f>
        <v>0</v>
      </c>
      <c r="F550" s="285">
        <f>'ZZZ-PG1.DBF'!L553</f>
        <v>0</v>
      </c>
      <c r="G550" s="285">
        <f t="shared" si="23"/>
        <v>0</v>
      </c>
      <c r="H550" s="285">
        <f>'ZZZ-PG1.DBF'!S553</f>
        <v>0</v>
      </c>
    </row>
    <row r="551" spans="1:8">
      <c r="A551" s="285">
        <f>'ZZZ-PG1.DBF'!F554</f>
        <v>0</v>
      </c>
      <c r="C551" s="613">
        <f>'ZZZ-PG1.DBF'!H554</f>
        <v>0</v>
      </c>
      <c r="E551" s="285">
        <f>'ZZZ-PG1.DBF'!I554</f>
        <v>0</v>
      </c>
      <c r="F551" s="285">
        <f>'ZZZ-PG1.DBF'!L554</f>
        <v>0</v>
      </c>
      <c r="G551" s="285">
        <f t="shared" si="23"/>
        <v>0</v>
      </c>
      <c r="H551" s="285">
        <f>'ZZZ-PG1.DBF'!S554</f>
        <v>0</v>
      </c>
    </row>
    <row r="552" spans="1:8">
      <c r="A552" s="285">
        <f>'ZZZ-PG1.DBF'!F555</f>
        <v>0</v>
      </c>
      <c r="C552" s="613">
        <f>'ZZZ-PG1.DBF'!H555</f>
        <v>0</v>
      </c>
      <c r="E552" s="285">
        <f>'ZZZ-PG1.DBF'!I555</f>
        <v>0</v>
      </c>
      <c r="F552" s="285">
        <f>'ZZZ-PG1.DBF'!L555</f>
        <v>0</v>
      </c>
      <c r="G552" s="285">
        <f t="shared" si="23"/>
        <v>0</v>
      </c>
      <c r="H552" s="285">
        <f>'ZZZ-PG1.DBF'!S555</f>
        <v>0</v>
      </c>
    </row>
    <row r="553" spans="1:8">
      <c r="A553" s="285">
        <f>'ZZZ-PG1.DBF'!F556</f>
        <v>0</v>
      </c>
      <c r="C553" s="613">
        <f>'ZZZ-PG1.DBF'!H556</f>
        <v>0</v>
      </c>
      <c r="E553" s="285">
        <f>'ZZZ-PG1.DBF'!I556</f>
        <v>0</v>
      </c>
      <c r="F553" s="285">
        <f>'ZZZ-PG1.DBF'!L556</f>
        <v>0</v>
      </c>
      <c r="G553" s="285">
        <f t="shared" si="23"/>
        <v>0</v>
      </c>
      <c r="H553" s="285">
        <f>'ZZZ-PG1.DBF'!S556</f>
        <v>0</v>
      </c>
    </row>
    <row r="554" spans="1:8">
      <c r="A554" s="285">
        <f>'ZZZ-PG1.DBF'!F557</f>
        <v>0</v>
      </c>
      <c r="C554" s="613">
        <f>'ZZZ-PG1.DBF'!H557</f>
        <v>0</v>
      </c>
      <c r="E554" s="285">
        <f>'ZZZ-PG1.DBF'!I557</f>
        <v>0</v>
      </c>
      <c r="F554" s="285">
        <f>'ZZZ-PG1.DBF'!L557</f>
        <v>0</v>
      </c>
      <c r="G554" s="285">
        <f t="shared" si="23"/>
        <v>0</v>
      </c>
      <c r="H554" s="285">
        <f>'ZZZ-PG1.DBF'!S557</f>
        <v>0</v>
      </c>
    </row>
    <row r="555" spans="1:8">
      <c r="A555" s="285">
        <f>'ZZZ-PG1.DBF'!F558</f>
        <v>0</v>
      </c>
      <c r="C555" s="613">
        <f>'ZZZ-PG1.DBF'!H558</f>
        <v>0</v>
      </c>
      <c r="E555" s="285">
        <f>'ZZZ-PG1.DBF'!I558</f>
        <v>0</v>
      </c>
      <c r="F555" s="285">
        <f>'ZZZ-PG1.DBF'!L558</f>
        <v>0</v>
      </c>
      <c r="G555" s="285">
        <f t="shared" si="23"/>
        <v>0</v>
      </c>
      <c r="H555" s="285">
        <f>'ZZZ-PG1.DBF'!S558</f>
        <v>0</v>
      </c>
    </row>
    <row r="556" spans="1:8">
      <c r="A556" s="285">
        <f>'ZZZ-PG1.DBF'!F559</f>
        <v>0</v>
      </c>
      <c r="C556" s="613">
        <f>'ZZZ-PG1.DBF'!H559</f>
        <v>0</v>
      </c>
      <c r="E556" s="285">
        <f>'ZZZ-PG1.DBF'!I559</f>
        <v>0</v>
      </c>
      <c r="F556" s="285">
        <f>'ZZZ-PG1.DBF'!L559</f>
        <v>0</v>
      </c>
      <c r="G556" s="285">
        <f t="shared" si="23"/>
        <v>0</v>
      </c>
      <c r="H556" s="285">
        <f>'ZZZ-PG1.DBF'!S559</f>
        <v>0</v>
      </c>
    </row>
    <row r="557" spans="1:8">
      <c r="A557" s="285">
        <f>'ZZZ-PG1.DBF'!F560</f>
        <v>0</v>
      </c>
      <c r="C557" s="613">
        <f>'ZZZ-PG1.DBF'!H560</f>
        <v>0</v>
      </c>
      <c r="E557" s="285">
        <f>'ZZZ-PG1.DBF'!I560</f>
        <v>0</v>
      </c>
      <c r="F557" s="285">
        <f>'ZZZ-PG1.DBF'!L560</f>
        <v>0</v>
      </c>
      <c r="G557" s="285">
        <f t="shared" si="23"/>
        <v>0</v>
      </c>
      <c r="H557" s="285">
        <f>'ZZZ-PG1.DBF'!S560</f>
        <v>0</v>
      </c>
    </row>
  </sheetData>
  <mergeCells count="28">
    <mergeCell ref="A380:I380"/>
    <mergeCell ref="A386:A387"/>
    <mergeCell ref="C386:C387"/>
    <mergeCell ref="D386:D387"/>
    <mergeCell ref="H386:H387"/>
    <mergeCell ref="I386:I387"/>
    <mergeCell ref="B386:B387"/>
    <mergeCell ref="A250:I250"/>
    <mergeCell ref="A256:A257"/>
    <mergeCell ref="C256:C257"/>
    <mergeCell ref="D256:D257"/>
    <mergeCell ref="H256:H257"/>
    <mergeCell ref="I256:I257"/>
    <mergeCell ref="B256:B257"/>
    <mergeCell ref="A120:I120"/>
    <mergeCell ref="A126:A127"/>
    <mergeCell ref="C126:C127"/>
    <mergeCell ref="D126:D127"/>
    <mergeCell ref="H126:H127"/>
    <mergeCell ref="I126:I127"/>
    <mergeCell ref="B126:B127"/>
    <mergeCell ref="A2:I2"/>
    <mergeCell ref="A6:A7"/>
    <mergeCell ref="D6:D7"/>
    <mergeCell ref="H6:H7"/>
    <mergeCell ref="I6:I7"/>
    <mergeCell ref="C6:C7"/>
    <mergeCell ref="B6:B7"/>
  </mergeCells>
  <printOptions horizontalCentered="1"/>
  <pageMargins left="0.25" right="0.25" top="1" bottom="0.25" header="0.25" footer="0.25"/>
  <pageSetup paperSize="9" scale="65" firstPageNumber="34" orientation="landscape" useFirstPageNumber="1" r:id="rId1"/>
  <headerFooter differentOddEven="1"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I132"/>
  <sheetViews>
    <sheetView workbookViewId="0">
      <selection activeCell="G5" sqref="G5:G6"/>
    </sheetView>
  </sheetViews>
  <sheetFormatPr defaultRowHeight="15"/>
  <cols>
    <col min="1" max="1" width="35.28515625" style="55" customWidth="1"/>
    <col min="2" max="2" width="27" style="55" customWidth="1"/>
    <col min="3" max="3" width="16.7109375" style="55" customWidth="1"/>
    <col min="4" max="4" width="17.5703125" style="55" customWidth="1"/>
    <col min="5" max="5" width="15.5703125" style="55" customWidth="1"/>
    <col min="6" max="6" width="19.140625" style="55" customWidth="1"/>
    <col min="7" max="7" width="18.85546875" style="55" customWidth="1"/>
  </cols>
  <sheetData>
    <row r="1" spans="1:9">
      <c r="G1" s="63" t="s">
        <v>385</v>
      </c>
    </row>
    <row r="2" spans="1:9" ht="19.5" customHeight="1">
      <c r="A2" s="1261" t="s">
        <v>383</v>
      </c>
      <c r="B2" s="1261"/>
      <c r="C2" s="1261"/>
      <c r="D2" s="1261"/>
      <c r="E2" s="1261"/>
      <c r="F2" s="1261"/>
      <c r="G2" s="1261"/>
    </row>
    <row r="3" spans="1:9" ht="18.75">
      <c r="A3" s="65" t="s">
        <v>16</v>
      </c>
      <c r="B3" s="79"/>
      <c r="C3" s="65" t="s">
        <v>235</v>
      </c>
      <c r="E3" s="87"/>
      <c r="F3" s="87"/>
    </row>
    <row r="4" spans="1:9">
      <c r="G4" s="80" t="s">
        <v>9</v>
      </c>
    </row>
    <row r="5" spans="1:9" ht="42.75" customHeight="1">
      <c r="A5" s="1262" t="s">
        <v>190</v>
      </c>
      <c r="B5" s="1262" t="s">
        <v>191</v>
      </c>
      <c r="C5" s="13" t="s">
        <v>381</v>
      </c>
      <c r="D5" s="13" t="s">
        <v>26</v>
      </c>
      <c r="E5" s="13" t="s">
        <v>326</v>
      </c>
      <c r="F5" s="1262" t="s">
        <v>384</v>
      </c>
      <c r="G5" s="1262" t="s">
        <v>227</v>
      </c>
      <c r="H5" s="11"/>
      <c r="I5" s="11"/>
    </row>
    <row r="6" spans="1:9">
      <c r="A6" s="1263"/>
      <c r="B6" s="1263"/>
      <c r="C6" s="14" t="s">
        <v>9</v>
      </c>
      <c r="D6" s="14" t="s">
        <v>9</v>
      </c>
      <c r="E6" s="14" t="s">
        <v>9</v>
      </c>
      <c r="F6" s="1263"/>
      <c r="G6" s="1263"/>
      <c r="H6" s="11"/>
      <c r="I6" s="11"/>
    </row>
    <row r="7" spans="1:9" ht="8.25" customHeight="1">
      <c r="A7" s="13"/>
      <c r="B7" s="13"/>
      <c r="C7" s="13"/>
      <c r="D7" s="13"/>
      <c r="E7" s="13"/>
      <c r="F7" s="13"/>
      <c r="G7" s="13"/>
      <c r="H7" s="11"/>
      <c r="I7" s="11"/>
    </row>
    <row r="8" spans="1:9">
      <c r="A8" s="81" t="s">
        <v>137</v>
      </c>
      <c r="B8" s="74"/>
      <c r="C8" s="74"/>
      <c r="D8" s="74"/>
      <c r="E8" s="74"/>
      <c r="F8" s="74"/>
      <c r="G8" s="74"/>
      <c r="I8" s="12"/>
    </row>
    <row r="9" spans="1:9" ht="11.25" customHeight="1">
      <c r="A9" s="81"/>
      <c r="B9" s="74"/>
      <c r="C9" s="74"/>
      <c r="D9" s="74"/>
      <c r="E9" s="74"/>
      <c r="F9" s="74"/>
      <c r="G9" s="74"/>
    </row>
    <row r="10" spans="1:9" ht="20.100000000000001" customHeight="1">
      <c r="A10" s="88" t="s">
        <v>238</v>
      </c>
      <c r="B10" s="74"/>
      <c r="C10" s="74"/>
      <c r="D10" s="74"/>
      <c r="E10" s="74"/>
      <c r="F10" s="74"/>
      <c r="G10" s="74"/>
    </row>
    <row r="11" spans="1:9" ht="30">
      <c r="A11" s="83" t="s">
        <v>300</v>
      </c>
      <c r="B11" s="74"/>
      <c r="C11" s="74"/>
      <c r="D11" s="74"/>
      <c r="E11" s="74"/>
      <c r="F11" s="74"/>
      <c r="G11" s="74"/>
    </row>
    <row r="12" spans="1:9" ht="10.5" customHeight="1">
      <c r="A12" s="83"/>
      <c r="B12" s="74"/>
      <c r="C12" s="74"/>
      <c r="D12" s="74"/>
      <c r="E12" s="74"/>
      <c r="F12" s="74"/>
      <c r="G12" s="74"/>
    </row>
    <row r="13" spans="1:9" ht="45">
      <c r="A13" s="82" t="s">
        <v>301</v>
      </c>
      <c r="B13" s="74"/>
      <c r="C13" s="74"/>
      <c r="D13" s="74"/>
      <c r="E13" s="74"/>
      <c r="F13" s="74"/>
      <c r="G13" s="74"/>
    </row>
    <row r="14" spans="1:9" ht="20.100000000000001" customHeight="1">
      <c r="A14" s="81" t="s">
        <v>17</v>
      </c>
      <c r="B14" s="74"/>
      <c r="C14" s="74"/>
      <c r="D14" s="74"/>
      <c r="E14" s="74"/>
      <c r="F14" s="74"/>
      <c r="G14" s="74"/>
    </row>
    <row r="15" spans="1:9" ht="20.100000000000001" customHeight="1">
      <c r="A15" s="83" t="s">
        <v>245</v>
      </c>
      <c r="B15" s="74"/>
      <c r="C15" s="74"/>
      <c r="D15" s="74"/>
      <c r="E15" s="74"/>
      <c r="F15" s="74"/>
      <c r="G15" s="74"/>
    </row>
    <row r="16" spans="1:9" ht="20.100000000000001" customHeight="1">
      <c r="A16" s="83" t="s">
        <v>246</v>
      </c>
      <c r="B16" s="74"/>
      <c r="C16" s="74"/>
      <c r="D16" s="74"/>
      <c r="E16" s="74"/>
      <c r="F16" s="74"/>
      <c r="G16" s="74"/>
    </row>
    <row r="17" spans="1:7" ht="20.100000000000001" customHeight="1">
      <c r="A17" s="83" t="s">
        <v>247</v>
      </c>
      <c r="B17" s="74"/>
      <c r="C17" s="74"/>
      <c r="D17" s="74"/>
      <c r="E17" s="74"/>
      <c r="F17" s="74"/>
      <c r="G17" s="74"/>
    </row>
    <row r="18" spans="1:7" ht="13.5" customHeight="1">
      <c r="A18" s="83"/>
      <c r="B18" s="74"/>
      <c r="C18" s="74"/>
      <c r="D18" s="74"/>
      <c r="E18" s="74"/>
      <c r="F18" s="74"/>
      <c r="G18" s="74"/>
    </row>
    <row r="19" spans="1:7" ht="45">
      <c r="A19" s="82" t="s">
        <v>302</v>
      </c>
      <c r="B19" s="74"/>
      <c r="C19" s="74"/>
      <c r="D19" s="74"/>
      <c r="E19" s="74"/>
      <c r="F19" s="74"/>
      <c r="G19" s="74"/>
    </row>
    <row r="20" spans="1:7" ht="20.100000000000001" customHeight="1">
      <c r="A20" s="81" t="s">
        <v>192</v>
      </c>
      <c r="B20" s="74"/>
      <c r="C20" s="74"/>
      <c r="D20" s="74"/>
      <c r="E20" s="74"/>
      <c r="F20" s="74"/>
      <c r="G20" s="74"/>
    </row>
    <row r="21" spans="1:7" ht="20.100000000000001" customHeight="1">
      <c r="A21" s="84" t="s">
        <v>248</v>
      </c>
      <c r="B21" s="74"/>
      <c r="C21" s="74"/>
      <c r="D21" s="74"/>
      <c r="E21" s="74"/>
      <c r="F21" s="74"/>
      <c r="G21" s="74"/>
    </row>
    <row r="22" spans="1:7" ht="20.100000000000001" customHeight="1">
      <c r="A22" s="84" t="s">
        <v>249</v>
      </c>
      <c r="B22" s="74"/>
      <c r="C22" s="74"/>
      <c r="D22" s="74"/>
      <c r="E22" s="74"/>
      <c r="F22" s="74"/>
      <c r="G22" s="74"/>
    </row>
    <row r="23" spans="1:7" ht="20.100000000000001" customHeight="1">
      <c r="A23" s="90" t="s">
        <v>303</v>
      </c>
      <c r="B23" s="74"/>
      <c r="C23" s="74"/>
      <c r="D23" s="74"/>
      <c r="E23" s="74"/>
      <c r="F23" s="74"/>
      <c r="G23" s="74"/>
    </row>
    <row r="24" spans="1:7" ht="20.100000000000001" customHeight="1">
      <c r="A24" s="220" t="s">
        <v>193</v>
      </c>
      <c r="B24" s="74"/>
      <c r="C24" s="74"/>
      <c r="D24" s="74"/>
      <c r="E24" s="74"/>
      <c r="F24" s="74"/>
      <c r="G24" s="74"/>
    </row>
    <row r="25" spans="1:7" ht="20.100000000000001" customHeight="1">
      <c r="A25" s="84" t="s">
        <v>250</v>
      </c>
      <c r="B25" s="74"/>
      <c r="C25" s="74"/>
      <c r="D25" s="74"/>
      <c r="E25" s="74"/>
      <c r="F25" s="74"/>
      <c r="G25" s="74"/>
    </row>
    <row r="26" spans="1:7" ht="20.100000000000001" customHeight="1">
      <c r="A26" s="85" t="s">
        <v>251</v>
      </c>
      <c r="B26" s="74"/>
      <c r="C26" s="74"/>
      <c r="D26" s="74"/>
      <c r="E26" s="74"/>
      <c r="F26" s="74"/>
      <c r="G26" s="74"/>
    </row>
    <row r="27" spans="1:7" ht="20.100000000000001" customHeight="1">
      <c r="A27" s="85" t="s">
        <v>252</v>
      </c>
      <c r="B27" s="74"/>
      <c r="C27" s="74"/>
      <c r="D27" s="74"/>
      <c r="E27" s="74"/>
      <c r="F27" s="74"/>
      <c r="G27" s="74"/>
    </row>
    <row r="28" spans="1:7" ht="20.100000000000001" customHeight="1">
      <c r="A28" s="75" t="s">
        <v>253</v>
      </c>
      <c r="B28" s="226"/>
      <c r="C28" s="226"/>
      <c r="D28" s="226"/>
      <c r="E28" s="226"/>
      <c r="F28" s="226"/>
      <c r="G28" s="226"/>
    </row>
    <row r="29" spans="1:7" ht="20.100000000000001" customHeight="1">
      <c r="A29" s="83" t="s">
        <v>254</v>
      </c>
      <c r="B29" s="74"/>
      <c r="C29" s="74"/>
      <c r="D29" s="74"/>
      <c r="E29" s="74"/>
      <c r="F29" s="74"/>
      <c r="G29" s="74"/>
    </row>
    <row r="30" spans="1:7" ht="20.100000000000001" customHeight="1">
      <c r="A30" s="82" t="s">
        <v>304</v>
      </c>
      <c r="B30" s="74"/>
      <c r="C30" s="74"/>
      <c r="D30" s="74"/>
      <c r="E30" s="74"/>
      <c r="F30" s="74"/>
      <c r="G30" s="74"/>
    </row>
    <row r="31" spans="1:7" ht="20.100000000000001" customHeight="1">
      <c r="A31" s="81" t="s">
        <v>194</v>
      </c>
      <c r="B31" s="74"/>
      <c r="C31" s="74"/>
      <c r="D31" s="74"/>
      <c r="E31" s="74"/>
      <c r="F31" s="74"/>
      <c r="G31" s="74"/>
    </row>
    <row r="32" spans="1:7" ht="20.100000000000001" customHeight="1">
      <c r="A32" s="83" t="s">
        <v>255</v>
      </c>
      <c r="B32" s="74"/>
      <c r="C32" s="74"/>
      <c r="D32" s="74"/>
      <c r="E32" s="74"/>
      <c r="F32" s="74"/>
      <c r="G32" s="74"/>
    </row>
    <row r="33" spans="1:7" ht="20.100000000000001" customHeight="1">
      <c r="A33" s="83" t="s">
        <v>256</v>
      </c>
      <c r="B33" s="74"/>
      <c r="C33" s="74"/>
      <c r="D33" s="74"/>
      <c r="E33" s="74"/>
      <c r="F33" s="74"/>
      <c r="G33" s="74"/>
    </row>
    <row r="34" spans="1:7" ht="20.100000000000001" customHeight="1">
      <c r="A34" s="83" t="s">
        <v>257</v>
      </c>
      <c r="B34" s="74"/>
      <c r="C34" s="74"/>
      <c r="D34" s="74"/>
      <c r="E34" s="74"/>
      <c r="F34" s="74"/>
      <c r="G34" s="74"/>
    </row>
    <row r="35" spans="1:7" ht="20.100000000000001" customHeight="1">
      <c r="A35" s="82" t="s">
        <v>305</v>
      </c>
      <c r="B35" s="74"/>
      <c r="C35" s="74"/>
      <c r="D35" s="74"/>
      <c r="E35" s="74"/>
      <c r="F35" s="74"/>
      <c r="G35" s="74"/>
    </row>
    <row r="36" spans="1:7" ht="20.100000000000001" customHeight="1">
      <c r="A36" s="81" t="s">
        <v>195</v>
      </c>
      <c r="B36" s="74"/>
      <c r="C36" s="74"/>
      <c r="D36" s="74"/>
      <c r="E36" s="74"/>
      <c r="F36" s="74"/>
      <c r="G36" s="74"/>
    </row>
    <row r="37" spans="1:7" ht="20.100000000000001" customHeight="1">
      <c r="A37" s="83" t="s">
        <v>258</v>
      </c>
      <c r="B37" s="74"/>
      <c r="C37" s="74"/>
      <c r="D37" s="74"/>
      <c r="E37" s="74"/>
      <c r="F37" s="74"/>
      <c r="G37" s="74"/>
    </row>
    <row r="38" spans="1:7" ht="20.100000000000001" customHeight="1">
      <c r="A38" s="83" t="s">
        <v>259</v>
      </c>
      <c r="B38" s="74"/>
      <c r="C38" s="74"/>
      <c r="D38" s="74"/>
      <c r="E38" s="74"/>
      <c r="F38" s="74"/>
      <c r="G38" s="74"/>
    </row>
    <row r="39" spans="1:7">
      <c r="A39" s="83" t="s">
        <v>260</v>
      </c>
      <c r="B39" s="74"/>
      <c r="C39" s="74"/>
      <c r="D39" s="74"/>
      <c r="E39" s="74"/>
      <c r="F39" s="74"/>
      <c r="G39" s="74"/>
    </row>
    <row r="40" spans="1:7" ht="30">
      <c r="A40" s="83" t="s">
        <v>358</v>
      </c>
      <c r="B40" s="74"/>
      <c r="C40" s="74"/>
      <c r="D40" s="74"/>
      <c r="E40" s="74"/>
      <c r="F40" s="74"/>
      <c r="G40" s="74"/>
    </row>
    <row r="41" spans="1:7" ht="20.100000000000001" customHeight="1">
      <c r="A41" s="83" t="s">
        <v>262</v>
      </c>
      <c r="B41" s="74"/>
      <c r="C41" s="74"/>
      <c r="D41" s="74"/>
      <c r="E41" s="74"/>
      <c r="F41" s="74"/>
      <c r="G41" s="74"/>
    </row>
    <row r="42" spans="1:7">
      <c r="A42" s="83" t="s">
        <v>356</v>
      </c>
      <c r="B42" s="74"/>
      <c r="C42" s="74"/>
      <c r="D42" s="74"/>
      <c r="E42" s="74"/>
      <c r="F42" s="74"/>
      <c r="G42" s="74"/>
    </row>
    <row r="43" spans="1:7" ht="30">
      <c r="A43" s="86" t="s">
        <v>359</v>
      </c>
      <c r="B43" s="74"/>
      <c r="C43" s="74"/>
      <c r="D43" s="74"/>
      <c r="E43" s="74"/>
      <c r="F43" s="74"/>
      <c r="G43" s="74"/>
    </row>
    <row r="44" spans="1:7" ht="45">
      <c r="A44" s="86" t="s">
        <v>395</v>
      </c>
      <c r="B44" s="74"/>
      <c r="C44" s="74"/>
      <c r="D44" s="74"/>
      <c r="E44" s="74"/>
      <c r="F44" s="74"/>
      <c r="G44" s="74"/>
    </row>
    <row r="45" spans="1:7">
      <c r="A45" s="86" t="s">
        <v>389</v>
      </c>
      <c r="B45" s="74"/>
      <c r="C45" s="74"/>
      <c r="D45" s="74"/>
      <c r="E45" s="74"/>
      <c r="F45" s="74"/>
      <c r="G45" s="74"/>
    </row>
    <row r="46" spans="1:7" ht="20.100000000000001" customHeight="1">
      <c r="A46" s="82" t="s">
        <v>306</v>
      </c>
      <c r="B46" s="74"/>
      <c r="C46" s="74"/>
      <c r="D46" s="74"/>
      <c r="E46" s="74"/>
      <c r="F46" s="74"/>
      <c r="G46" s="74"/>
    </row>
    <row r="47" spans="1:7" ht="30">
      <c r="A47" s="82" t="s">
        <v>307</v>
      </c>
      <c r="B47" s="74"/>
      <c r="C47" s="74"/>
      <c r="D47" s="74"/>
      <c r="E47" s="74"/>
      <c r="F47" s="74"/>
      <c r="G47" s="74"/>
    </row>
    <row r="48" spans="1:7" ht="20.100000000000001" customHeight="1">
      <c r="A48" s="89"/>
      <c r="B48" s="226"/>
      <c r="C48" s="226"/>
      <c r="D48" s="226"/>
      <c r="E48" s="226"/>
      <c r="F48" s="226"/>
      <c r="G48" s="226"/>
    </row>
    <row r="49" spans="1:7" ht="45">
      <c r="A49" s="229" t="s">
        <v>308</v>
      </c>
      <c r="B49" s="227"/>
      <c r="C49" s="74"/>
      <c r="D49" s="74"/>
      <c r="E49" s="74"/>
      <c r="F49" s="74"/>
      <c r="G49" s="74"/>
    </row>
    <row r="50" spans="1:7" ht="20.100000000000001" customHeight="1">
      <c r="A50" s="82" t="s">
        <v>196</v>
      </c>
      <c r="B50" s="74"/>
      <c r="C50" s="74"/>
      <c r="D50" s="74"/>
      <c r="E50" s="74"/>
      <c r="F50" s="74"/>
      <c r="G50" s="74"/>
    </row>
    <row r="51" spans="1:7" ht="20.100000000000001" customHeight="1">
      <c r="A51" s="83" t="s">
        <v>263</v>
      </c>
      <c r="B51" s="74"/>
      <c r="C51" s="74"/>
      <c r="D51" s="74"/>
      <c r="E51" s="74"/>
      <c r="F51" s="74"/>
      <c r="G51" s="74"/>
    </row>
    <row r="52" spans="1:7" ht="20.100000000000001" customHeight="1">
      <c r="A52" s="83" t="s">
        <v>264</v>
      </c>
      <c r="B52" s="74"/>
      <c r="C52" s="74"/>
      <c r="D52" s="74"/>
      <c r="E52" s="74"/>
      <c r="F52" s="74"/>
      <c r="G52" s="74"/>
    </row>
    <row r="53" spans="1:7" ht="20.100000000000001" customHeight="1">
      <c r="A53" s="83" t="s">
        <v>265</v>
      </c>
      <c r="B53" s="74"/>
      <c r="C53" s="74"/>
      <c r="D53" s="74"/>
      <c r="E53" s="74"/>
      <c r="F53" s="74"/>
      <c r="G53" s="74"/>
    </row>
    <row r="54" spans="1:7" ht="15.75" customHeight="1">
      <c r="A54" s="83" t="s">
        <v>266</v>
      </c>
      <c r="B54" s="74"/>
      <c r="C54" s="74"/>
      <c r="D54" s="74"/>
      <c r="E54" s="74"/>
      <c r="F54" s="74"/>
      <c r="G54" s="74"/>
    </row>
    <row r="55" spans="1:7" ht="19.5" customHeight="1">
      <c r="A55" s="83" t="s">
        <v>267</v>
      </c>
      <c r="B55" s="74"/>
      <c r="C55" s="74"/>
      <c r="D55" s="74"/>
      <c r="E55" s="74"/>
      <c r="F55" s="74"/>
      <c r="G55" s="74"/>
    </row>
    <row r="56" spans="1:7" ht="30">
      <c r="A56" s="83" t="s">
        <v>360</v>
      </c>
      <c r="B56" s="227"/>
      <c r="C56" s="74"/>
      <c r="D56" s="74"/>
      <c r="E56" s="74"/>
      <c r="F56" s="74"/>
      <c r="G56" s="74"/>
    </row>
    <row r="57" spans="1:7" ht="20.100000000000001" customHeight="1">
      <c r="A57" s="83" t="s">
        <v>268</v>
      </c>
      <c r="B57" s="74"/>
      <c r="C57" s="74"/>
      <c r="D57" s="74"/>
      <c r="E57" s="74"/>
      <c r="F57" s="74"/>
      <c r="G57" s="74"/>
    </row>
    <row r="58" spans="1:7" ht="20.100000000000001" customHeight="1">
      <c r="A58" s="83" t="s">
        <v>269</v>
      </c>
      <c r="B58" s="74"/>
      <c r="C58" s="74"/>
      <c r="D58" s="74"/>
      <c r="E58" s="74"/>
      <c r="F58" s="74"/>
      <c r="G58" s="74"/>
    </row>
    <row r="59" spans="1:7" ht="18.75" customHeight="1">
      <c r="A59" s="83" t="s">
        <v>270</v>
      </c>
      <c r="B59" s="74"/>
      <c r="C59" s="74"/>
      <c r="D59" s="74"/>
      <c r="E59" s="74"/>
      <c r="F59" s="74"/>
      <c r="G59" s="74"/>
    </row>
    <row r="60" spans="1:7" ht="20.100000000000001" customHeight="1">
      <c r="A60" s="82" t="s">
        <v>15</v>
      </c>
      <c r="B60" s="74"/>
      <c r="C60" s="74"/>
      <c r="D60" s="74"/>
      <c r="E60" s="74"/>
      <c r="F60" s="74"/>
      <c r="G60" s="74"/>
    </row>
    <row r="61" spans="1:7" ht="30">
      <c r="A61" s="82" t="s">
        <v>357</v>
      </c>
      <c r="B61" s="74"/>
      <c r="C61" s="74"/>
      <c r="D61" s="74"/>
      <c r="E61" s="74"/>
      <c r="F61" s="74"/>
      <c r="G61" s="74"/>
    </row>
    <row r="62" spans="1:7" ht="20.100000000000001" customHeight="1">
      <c r="A62" s="83" t="s">
        <v>271</v>
      </c>
      <c r="B62" s="74"/>
      <c r="C62" s="74"/>
      <c r="D62" s="74"/>
      <c r="E62" s="74"/>
      <c r="F62" s="74"/>
      <c r="G62" s="74"/>
    </row>
    <row r="63" spans="1:7" ht="20.100000000000001" customHeight="1">
      <c r="A63" s="83" t="s">
        <v>272</v>
      </c>
      <c r="B63" s="74"/>
      <c r="C63" s="74"/>
      <c r="D63" s="74"/>
      <c r="E63" s="74"/>
      <c r="F63" s="74"/>
      <c r="G63" s="74"/>
    </row>
    <row r="64" spans="1:7" ht="30">
      <c r="A64" s="83" t="s">
        <v>396</v>
      </c>
      <c r="B64" s="74"/>
      <c r="C64" s="74"/>
      <c r="D64" s="74"/>
      <c r="E64" s="74"/>
      <c r="F64" s="74"/>
      <c r="G64" s="74"/>
    </row>
    <row r="65" spans="1:7">
      <c r="A65" s="82" t="s">
        <v>15</v>
      </c>
      <c r="B65" s="74"/>
      <c r="C65" s="74"/>
      <c r="D65" s="74"/>
      <c r="E65" s="74"/>
      <c r="F65" s="74"/>
      <c r="G65" s="74"/>
    </row>
    <row r="66" spans="1:7" ht="45">
      <c r="A66" s="82" t="s">
        <v>309</v>
      </c>
      <c r="B66" s="74"/>
      <c r="C66" s="74"/>
      <c r="D66" s="74"/>
      <c r="E66" s="74"/>
      <c r="F66" s="74"/>
      <c r="G66" s="74"/>
    </row>
    <row r="67" spans="1:7" ht="20.100000000000001" customHeight="1">
      <c r="A67" s="83" t="s">
        <v>273</v>
      </c>
      <c r="B67" s="74"/>
      <c r="C67" s="74"/>
      <c r="D67" s="74"/>
      <c r="E67" s="74"/>
      <c r="F67" s="74"/>
      <c r="G67" s="74"/>
    </row>
    <row r="68" spans="1:7" ht="20.100000000000001" customHeight="1">
      <c r="A68" s="75" t="s">
        <v>274</v>
      </c>
      <c r="B68" s="226"/>
      <c r="C68" s="226"/>
      <c r="D68" s="226"/>
      <c r="E68" s="226"/>
      <c r="F68" s="226"/>
      <c r="G68" s="226"/>
    </row>
    <row r="69" spans="1:7" ht="30">
      <c r="A69" s="83" t="s">
        <v>397</v>
      </c>
      <c r="B69" s="74"/>
      <c r="C69" s="74"/>
      <c r="D69" s="74"/>
      <c r="E69" s="74"/>
      <c r="F69" s="74"/>
      <c r="G69" s="74"/>
    </row>
    <row r="70" spans="1:7" ht="20.100000000000001" customHeight="1">
      <c r="A70" s="82" t="s">
        <v>15</v>
      </c>
      <c r="B70" s="74"/>
      <c r="C70" s="74"/>
      <c r="D70" s="74"/>
      <c r="E70" s="74"/>
      <c r="F70" s="74"/>
      <c r="G70" s="74"/>
    </row>
    <row r="71" spans="1:7">
      <c r="A71" s="88" t="s">
        <v>238</v>
      </c>
      <c r="B71" s="74"/>
      <c r="C71" s="74"/>
      <c r="D71" s="74"/>
      <c r="E71" s="74"/>
      <c r="F71" s="74"/>
      <c r="G71" s="74"/>
    </row>
    <row r="72" spans="1:7" ht="30">
      <c r="A72" s="82" t="s">
        <v>310</v>
      </c>
      <c r="B72" s="227"/>
      <c r="C72" s="74"/>
      <c r="D72" s="74"/>
      <c r="E72" s="74"/>
      <c r="F72" s="74"/>
      <c r="G72" s="74"/>
    </row>
    <row r="73" spans="1:7" ht="11.25" customHeight="1">
      <c r="A73" s="83"/>
      <c r="B73" s="74"/>
      <c r="C73" s="74"/>
      <c r="D73" s="74"/>
      <c r="E73" s="74"/>
      <c r="F73" s="74"/>
      <c r="G73" s="74"/>
    </row>
    <row r="74" spans="1:7" ht="20.100000000000001" customHeight="1">
      <c r="A74" s="81" t="s">
        <v>141</v>
      </c>
      <c r="B74" s="74"/>
      <c r="C74" s="74"/>
      <c r="D74" s="74"/>
      <c r="E74" s="74"/>
      <c r="F74" s="74"/>
      <c r="G74" s="74"/>
    </row>
    <row r="75" spans="1:7" ht="20.100000000000001" customHeight="1">
      <c r="A75" s="83"/>
      <c r="B75" s="74"/>
      <c r="C75" s="74"/>
      <c r="D75" s="74"/>
      <c r="E75" s="74"/>
      <c r="F75" s="74"/>
      <c r="G75" s="74"/>
    </row>
    <row r="76" spans="1:7">
      <c r="A76" s="88" t="s">
        <v>238</v>
      </c>
      <c r="B76" s="74"/>
      <c r="C76" s="74"/>
      <c r="D76" s="74"/>
      <c r="E76" s="74"/>
      <c r="F76" s="74"/>
      <c r="G76" s="74"/>
    </row>
    <row r="77" spans="1:7">
      <c r="A77" s="88"/>
      <c r="B77" s="74"/>
      <c r="C77" s="74"/>
      <c r="D77" s="74"/>
      <c r="E77" s="74"/>
      <c r="F77" s="74"/>
      <c r="G77" s="74"/>
    </row>
    <row r="78" spans="1:7" ht="32.25" customHeight="1">
      <c r="A78" s="90" t="s">
        <v>311</v>
      </c>
      <c r="B78" s="74"/>
      <c r="C78" s="74"/>
      <c r="D78" s="74"/>
      <c r="E78" s="74"/>
      <c r="F78" s="74"/>
      <c r="G78" s="74"/>
    </row>
    <row r="79" spans="1:7" ht="30">
      <c r="A79" s="82" t="s">
        <v>312</v>
      </c>
      <c r="B79" s="74"/>
      <c r="C79" s="74"/>
      <c r="D79" s="74"/>
      <c r="E79" s="74"/>
      <c r="F79" s="74"/>
      <c r="G79" s="74"/>
    </row>
    <row r="80" spans="1:7" ht="20.100000000000001" customHeight="1">
      <c r="A80" s="83" t="s">
        <v>276</v>
      </c>
      <c r="B80" s="225"/>
      <c r="C80" s="74"/>
      <c r="D80" s="74"/>
      <c r="E80" s="74"/>
      <c r="F80" s="74"/>
      <c r="G80" s="74"/>
    </row>
    <row r="81" spans="1:7" ht="20.100000000000001" customHeight="1">
      <c r="A81" s="83" t="s">
        <v>277</v>
      </c>
      <c r="B81" s="227"/>
      <c r="C81" s="74"/>
      <c r="D81" s="74"/>
      <c r="E81" s="74"/>
      <c r="F81" s="74"/>
      <c r="G81" s="74"/>
    </row>
    <row r="82" spans="1:7" ht="20.100000000000001" customHeight="1">
      <c r="A82" s="83" t="s">
        <v>278</v>
      </c>
      <c r="B82" s="74"/>
      <c r="C82" s="74"/>
      <c r="D82" s="74"/>
      <c r="E82" s="74"/>
      <c r="F82" s="74"/>
      <c r="G82" s="74"/>
    </row>
    <row r="83" spans="1:7">
      <c r="A83" s="82" t="s">
        <v>279</v>
      </c>
      <c r="B83" s="74"/>
      <c r="C83" s="74"/>
      <c r="D83" s="74"/>
      <c r="E83" s="74"/>
      <c r="F83" s="74"/>
      <c r="G83" s="74"/>
    </row>
    <row r="84" spans="1:7" ht="12.75" customHeight="1">
      <c r="A84" s="82"/>
      <c r="B84" s="74"/>
      <c r="C84" s="74"/>
      <c r="D84" s="74"/>
      <c r="E84" s="74"/>
      <c r="F84" s="74"/>
      <c r="G84" s="74"/>
    </row>
    <row r="85" spans="1:7" ht="30">
      <c r="A85" s="82" t="s">
        <v>313</v>
      </c>
      <c r="B85" s="74"/>
      <c r="C85" s="74"/>
      <c r="D85" s="74"/>
      <c r="E85" s="74"/>
      <c r="F85" s="74"/>
      <c r="G85" s="74"/>
    </row>
    <row r="86" spans="1:7" ht="20.100000000000001" customHeight="1">
      <c r="A86" s="83" t="s">
        <v>281</v>
      </c>
      <c r="B86" s="74"/>
      <c r="C86" s="74"/>
      <c r="D86" s="74"/>
      <c r="E86" s="74"/>
      <c r="F86" s="74"/>
      <c r="G86" s="74"/>
    </row>
    <row r="87" spans="1:7" ht="20.100000000000001" customHeight="1">
      <c r="A87" s="83" t="s">
        <v>282</v>
      </c>
      <c r="B87" s="74"/>
      <c r="C87" s="74"/>
      <c r="D87" s="74"/>
      <c r="E87" s="74"/>
      <c r="F87" s="74"/>
      <c r="G87" s="74"/>
    </row>
    <row r="88" spans="1:7">
      <c r="A88" s="83" t="s">
        <v>283</v>
      </c>
      <c r="B88" s="74"/>
      <c r="C88" s="74"/>
      <c r="D88" s="74"/>
      <c r="E88" s="74"/>
      <c r="F88" s="74"/>
      <c r="G88" s="74"/>
    </row>
    <row r="89" spans="1:7">
      <c r="A89" s="83" t="s">
        <v>284</v>
      </c>
      <c r="B89" s="74"/>
      <c r="C89" s="74"/>
      <c r="D89" s="74"/>
      <c r="E89" s="74"/>
      <c r="F89" s="74"/>
      <c r="G89" s="74"/>
    </row>
    <row r="90" spans="1:7" ht="20.100000000000001" customHeight="1">
      <c r="A90" s="83" t="s">
        <v>285</v>
      </c>
      <c r="B90" s="74"/>
      <c r="C90" s="74"/>
      <c r="D90" s="74"/>
      <c r="E90" s="74"/>
      <c r="F90" s="74"/>
      <c r="G90" s="74"/>
    </row>
    <row r="91" spans="1:7" ht="20.100000000000001" customHeight="1">
      <c r="A91" s="75" t="s">
        <v>390</v>
      </c>
      <c r="B91" s="226"/>
      <c r="C91" s="226"/>
      <c r="D91" s="226"/>
      <c r="E91" s="226"/>
      <c r="F91" s="226"/>
      <c r="G91" s="226"/>
    </row>
    <row r="92" spans="1:7" ht="30">
      <c r="A92" s="83" t="s">
        <v>361</v>
      </c>
      <c r="B92" s="74"/>
      <c r="C92" s="74"/>
      <c r="D92" s="74"/>
      <c r="E92" s="74"/>
      <c r="F92" s="74"/>
      <c r="G92" s="74"/>
    </row>
    <row r="93" spans="1:7" ht="20.100000000000001" customHeight="1">
      <c r="A93" s="82" t="s">
        <v>314</v>
      </c>
      <c r="B93" s="74"/>
      <c r="C93" s="74"/>
      <c r="D93" s="74"/>
      <c r="E93" s="74"/>
      <c r="F93" s="74"/>
      <c r="G93" s="74"/>
    </row>
    <row r="94" spans="1:7" ht="20.100000000000001" customHeight="1">
      <c r="A94" s="83"/>
      <c r="B94" s="74"/>
      <c r="C94" s="74"/>
      <c r="D94" s="74"/>
      <c r="E94" s="74"/>
      <c r="F94" s="74"/>
      <c r="G94" s="74"/>
    </row>
    <row r="95" spans="1:7" ht="20.100000000000001" customHeight="1">
      <c r="A95" s="82" t="s">
        <v>315</v>
      </c>
      <c r="B95" s="74"/>
      <c r="C95" s="74"/>
      <c r="D95" s="74"/>
      <c r="E95" s="74"/>
      <c r="F95" s="74"/>
      <c r="G95" s="74"/>
    </row>
    <row r="96" spans="1:7" ht="20.100000000000001" customHeight="1">
      <c r="A96" s="83" t="s">
        <v>286</v>
      </c>
      <c r="B96" s="74"/>
      <c r="C96" s="74"/>
      <c r="D96" s="74"/>
      <c r="E96" s="74"/>
      <c r="F96" s="74"/>
      <c r="G96" s="74"/>
    </row>
    <row r="97" spans="1:7" ht="20.100000000000001" customHeight="1">
      <c r="A97" s="83" t="s">
        <v>287</v>
      </c>
      <c r="B97" s="74"/>
      <c r="C97" s="74"/>
      <c r="D97" s="74"/>
      <c r="E97" s="74"/>
      <c r="F97" s="74"/>
      <c r="G97" s="74"/>
    </row>
    <row r="98" spans="1:7" ht="20.100000000000001" customHeight="1">
      <c r="A98" s="83" t="s">
        <v>288</v>
      </c>
      <c r="B98" s="74"/>
      <c r="C98" s="74"/>
      <c r="D98" s="74"/>
      <c r="E98" s="74"/>
      <c r="F98" s="74"/>
      <c r="G98" s="74"/>
    </row>
    <row r="99" spans="1:7" ht="20.100000000000001" customHeight="1">
      <c r="A99" s="83" t="s">
        <v>289</v>
      </c>
      <c r="B99" s="74"/>
      <c r="C99" s="74"/>
      <c r="D99" s="74"/>
      <c r="E99" s="74"/>
      <c r="F99" s="74"/>
      <c r="G99" s="74"/>
    </row>
    <row r="100" spans="1:7" ht="30">
      <c r="A100" s="83" t="s">
        <v>398</v>
      </c>
      <c r="B100" s="74"/>
      <c r="C100" s="74"/>
      <c r="D100" s="74"/>
      <c r="E100" s="74"/>
      <c r="F100" s="74"/>
      <c r="G100" s="74"/>
    </row>
    <row r="101" spans="1:7">
      <c r="A101" s="82" t="s">
        <v>305</v>
      </c>
      <c r="B101" s="74"/>
      <c r="C101" s="74"/>
      <c r="D101" s="74"/>
      <c r="E101" s="74"/>
      <c r="F101" s="74"/>
      <c r="G101" s="74"/>
    </row>
    <row r="102" spans="1:7" ht="13.5" customHeight="1">
      <c r="A102" s="83"/>
      <c r="B102" s="74"/>
      <c r="C102" s="74"/>
      <c r="D102" s="74"/>
      <c r="E102" s="74"/>
      <c r="F102" s="74"/>
      <c r="G102" s="74"/>
    </row>
    <row r="103" spans="1:7" ht="30">
      <c r="A103" s="82" t="s">
        <v>316</v>
      </c>
      <c r="B103" s="74"/>
      <c r="C103" s="74"/>
      <c r="D103" s="74"/>
      <c r="E103" s="74"/>
      <c r="F103" s="74"/>
      <c r="G103" s="74"/>
    </row>
    <row r="104" spans="1:7" ht="20.100000000000001" customHeight="1">
      <c r="A104" s="83" t="s">
        <v>290</v>
      </c>
      <c r="B104" s="227"/>
      <c r="C104" s="74"/>
      <c r="D104" s="74"/>
      <c r="E104" s="74"/>
      <c r="F104" s="74"/>
      <c r="G104" s="74"/>
    </row>
    <row r="105" spans="1:7">
      <c r="A105" s="83" t="s">
        <v>291</v>
      </c>
      <c r="B105" s="227"/>
      <c r="C105" s="74"/>
      <c r="D105" s="74"/>
      <c r="E105" s="74"/>
      <c r="F105" s="74"/>
      <c r="G105" s="74"/>
    </row>
    <row r="106" spans="1:7">
      <c r="A106" s="82" t="s">
        <v>317</v>
      </c>
      <c r="B106" s="227"/>
      <c r="C106" s="74"/>
      <c r="D106" s="74"/>
      <c r="E106" s="74"/>
      <c r="F106" s="74"/>
      <c r="G106" s="74"/>
    </row>
    <row r="107" spans="1:7" ht="20.100000000000001" customHeight="1">
      <c r="A107" s="83"/>
      <c r="B107" s="74"/>
      <c r="C107" s="74"/>
      <c r="D107" s="74"/>
      <c r="E107" s="74"/>
      <c r="F107" s="74"/>
      <c r="G107" s="74"/>
    </row>
    <row r="108" spans="1:7" ht="20.100000000000001" customHeight="1">
      <c r="A108" s="82" t="s">
        <v>318</v>
      </c>
      <c r="B108" s="74"/>
      <c r="C108" s="74"/>
      <c r="D108" s="74"/>
      <c r="E108" s="74"/>
      <c r="F108" s="74"/>
      <c r="G108" s="74"/>
    </row>
    <row r="109" spans="1:7" ht="20.100000000000001" customHeight="1">
      <c r="A109" s="83" t="s">
        <v>292</v>
      </c>
      <c r="B109" s="74"/>
      <c r="C109" s="74"/>
      <c r="D109" s="74"/>
      <c r="E109" s="74"/>
      <c r="F109" s="74"/>
      <c r="G109" s="74"/>
    </row>
    <row r="110" spans="1:7">
      <c r="A110" s="82" t="s">
        <v>319</v>
      </c>
      <c r="B110" s="74"/>
      <c r="C110" s="74"/>
      <c r="D110" s="74"/>
      <c r="E110" s="74"/>
      <c r="F110" s="74"/>
      <c r="G110" s="74"/>
    </row>
    <row r="111" spans="1:7" ht="20.100000000000001" customHeight="1">
      <c r="A111" s="83"/>
      <c r="B111" s="74"/>
      <c r="C111" s="74"/>
      <c r="D111" s="74"/>
      <c r="E111" s="74"/>
      <c r="F111" s="74"/>
      <c r="G111" s="74"/>
    </row>
    <row r="112" spans="1:7" ht="20.100000000000001" customHeight="1">
      <c r="A112" s="82" t="s">
        <v>320</v>
      </c>
      <c r="B112" s="74"/>
      <c r="C112" s="74"/>
      <c r="D112" s="74"/>
      <c r="E112" s="74"/>
      <c r="F112" s="74"/>
      <c r="G112" s="74"/>
    </row>
    <row r="113" spans="1:7" ht="20.100000000000001" customHeight="1">
      <c r="A113" s="83" t="s">
        <v>293</v>
      </c>
      <c r="B113" s="74"/>
      <c r="C113" s="74"/>
      <c r="D113" s="74"/>
      <c r="E113" s="74"/>
      <c r="F113" s="74"/>
      <c r="G113" s="74"/>
    </row>
    <row r="114" spans="1:7" ht="20.100000000000001" customHeight="1">
      <c r="A114" s="83" t="s">
        <v>294</v>
      </c>
      <c r="B114" s="74"/>
      <c r="C114" s="74"/>
      <c r="D114" s="74"/>
      <c r="E114" s="74"/>
      <c r="F114" s="74"/>
      <c r="G114" s="74"/>
    </row>
    <row r="115" spans="1:7" ht="20.100000000000001" customHeight="1">
      <c r="A115" s="75" t="s">
        <v>295</v>
      </c>
      <c r="B115" s="226"/>
      <c r="C115" s="226"/>
      <c r="D115" s="226"/>
      <c r="E115" s="226"/>
      <c r="F115" s="226"/>
      <c r="G115" s="226"/>
    </row>
    <row r="116" spans="1:7" ht="20.100000000000001" customHeight="1">
      <c r="A116" s="83" t="s">
        <v>296</v>
      </c>
      <c r="B116" s="74"/>
      <c r="C116" s="74"/>
      <c r="D116" s="74"/>
      <c r="E116" s="74"/>
      <c r="F116" s="74"/>
      <c r="G116" s="74"/>
    </row>
    <row r="117" spans="1:7" ht="20.100000000000001" customHeight="1">
      <c r="A117" s="83" t="s">
        <v>391</v>
      </c>
      <c r="B117" s="74"/>
      <c r="C117" s="74"/>
      <c r="D117" s="74"/>
      <c r="E117" s="74"/>
      <c r="F117" s="74"/>
      <c r="G117" s="74"/>
    </row>
    <row r="118" spans="1:7" ht="20.100000000000001" customHeight="1">
      <c r="A118" s="83" t="s">
        <v>392</v>
      </c>
      <c r="B118" s="74"/>
      <c r="C118" s="74"/>
      <c r="D118" s="74"/>
      <c r="E118" s="74"/>
      <c r="F118" s="74"/>
      <c r="G118" s="74"/>
    </row>
    <row r="119" spans="1:7" ht="20.100000000000001" customHeight="1">
      <c r="A119" s="83" t="s">
        <v>393</v>
      </c>
      <c r="B119" s="74"/>
      <c r="C119" s="74"/>
      <c r="D119" s="74"/>
      <c r="E119" s="74"/>
      <c r="F119" s="74"/>
      <c r="G119" s="74"/>
    </row>
    <row r="120" spans="1:7" ht="20.100000000000001" customHeight="1">
      <c r="A120" s="83" t="s">
        <v>394</v>
      </c>
      <c r="B120" s="74"/>
      <c r="C120" s="74"/>
      <c r="D120" s="74"/>
      <c r="E120" s="74"/>
      <c r="F120" s="74"/>
      <c r="G120" s="74"/>
    </row>
    <row r="121" spans="1:7" ht="20.100000000000001" customHeight="1">
      <c r="A121" s="82" t="s">
        <v>321</v>
      </c>
      <c r="B121" s="74"/>
      <c r="C121" s="74"/>
      <c r="D121" s="74"/>
      <c r="E121" s="74"/>
      <c r="F121" s="74"/>
      <c r="G121" s="74"/>
    </row>
    <row r="122" spans="1:7">
      <c r="A122" s="83"/>
      <c r="B122" s="74"/>
      <c r="C122" s="74"/>
      <c r="D122" s="74"/>
      <c r="E122" s="74"/>
      <c r="F122" s="74"/>
      <c r="G122" s="74"/>
    </row>
    <row r="123" spans="1:7" ht="15" customHeight="1">
      <c r="A123" s="88" t="s">
        <v>238</v>
      </c>
      <c r="B123" s="74"/>
      <c r="C123" s="74"/>
      <c r="D123" s="74"/>
      <c r="E123" s="74"/>
      <c r="F123" s="74"/>
      <c r="G123" s="74"/>
    </row>
    <row r="124" spans="1:7" ht="30">
      <c r="A124" s="82" t="s">
        <v>322</v>
      </c>
      <c r="B124" s="74"/>
      <c r="C124" s="74"/>
      <c r="D124" s="74"/>
      <c r="E124" s="74"/>
      <c r="F124" s="74"/>
      <c r="G124" s="74"/>
    </row>
    <row r="125" spans="1:7">
      <c r="A125" s="82"/>
      <c r="B125" s="74"/>
      <c r="C125" s="74"/>
      <c r="D125" s="74"/>
      <c r="E125" s="74"/>
      <c r="F125" s="74"/>
      <c r="G125" s="74"/>
    </row>
    <row r="126" spans="1:7">
      <c r="A126" s="82" t="s">
        <v>325</v>
      </c>
      <c r="B126" s="74"/>
      <c r="C126" s="74"/>
      <c r="D126" s="74"/>
      <c r="E126" s="74"/>
      <c r="F126" s="74"/>
      <c r="G126" s="74"/>
    </row>
    <row r="127" spans="1:7">
      <c r="A127" s="226"/>
      <c r="B127" s="226"/>
      <c r="C127" s="226"/>
      <c r="D127" s="226"/>
      <c r="E127" s="226"/>
      <c r="F127" s="226"/>
      <c r="G127" s="226"/>
    </row>
    <row r="128" spans="1:7">
      <c r="A128" s="78"/>
      <c r="B128" s="78"/>
      <c r="C128" s="78"/>
    </row>
    <row r="129" spans="1:7" ht="15.75">
      <c r="A129" s="78"/>
      <c r="B129" s="78"/>
      <c r="C129" s="78"/>
      <c r="D129" s="3" t="s">
        <v>367</v>
      </c>
      <c r="E129" s="93"/>
      <c r="F129" s="93"/>
      <c r="G129" s="93"/>
    </row>
    <row r="130" spans="1:7" ht="15.75">
      <c r="D130" s="17" t="s">
        <v>234</v>
      </c>
      <c r="E130" s="94"/>
      <c r="F130" s="94"/>
      <c r="G130" s="94"/>
    </row>
    <row r="131" spans="1:7" ht="15.75">
      <c r="D131" s="60" t="s">
        <v>241</v>
      </c>
    </row>
    <row r="132" spans="1:7" ht="15.75">
      <c r="D132" s="20" t="s">
        <v>14</v>
      </c>
    </row>
  </sheetData>
  <mergeCells count="5">
    <mergeCell ref="A2:G2"/>
    <mergeCell ref="A5:A6"/>
    <mergeCell ref="B5:B6"/>
    <mergeCell ref="F5:F6"/>
    <mergeCell ref="G5:G6"/>
  </mergeCells>
  <pageMargins left="0.49" right="0.31" top="0.75" bottom="0.75" header="0.3" footer="0.3"/>
  <pageSetup scale="85" firstPageNumber="34" orientation="landscape" useFirstPageNumber="1" r:id="rId1"/>
  <headerFooter>
    <oddFooter>&amp;C&amp;P</oddFooter>
  </headerFooter>
  <rowBreaks count="2" manualBreakCount="2">
    <brk id="28" max="6" man="1"/>
    <brk id="48"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70C0"/>
  </sheetPr>
  <dimension ref="A1:K136"/>
  <sheetViews>
    <sheetView topLeftCell="AJC1" workbookViewId="0">
      <selection sqref="A1:I31"/>
    </sheetView>
  </sheetViews>
  <sheetFormatPr defaultRowHeight="15.75"/>
  <cols>
    <col min="1" max="1" width="10.28515625" style="228" customWidth="1"/>
    <col min="2" max="2" width="48.42578125" style="228" customWidth="1"/>
    <col min="3" max="3" width="18.28515625" style="228" customWidth="1"/>
    <col min="4" max="4" width="15.42578125" style="228" customWidth="1"/>
    <col min="5" max="5" width="18" style="228" customWidth="1"/>
    <col min="6" max="6" width="15.42578125" style="228" customWidth="1"/>
    <col min="7" max="7" width="19.85546875" style="228" customWidth="1"/>
    <col min="8" max="8" width="15.28515625" style="228" customWidth="1"/>
    <col min="9" max="9" width="18.28515625" style="228" customWidth="1"/>
    <col min="10" max="10" width="4.5703125" style="1080" customWidth="1"/>
    <col min="11" max="11" width="78.28515625" style="281" customWidth="1"/>
    <col min="12" max="256" width="9.140625" style="1080"/>
    <col min="257" max="257" width="10.28515625" style="1080" customWidth="1"/>
    <col min="258" max="258" width="41.28515625" style="1080" customWidth="1"/>
    <col min="259" max="259" width="18.28515625" style="1080" customWidth="1"/>
    <col min="260" max="260" width="13.140625" style="1080" customWidth="1"/>
    <col min="261" max="261" width="18.85546875" style="1080" customWidth="1"/>
    <col min="262" max="262" width="12.85546875" style="1080" customWidth="1"/>
    <col min="263" max="263" width="19.28515625" style="1080" customWidth="1"/>
    <col min="264" max="264" width="13.5703125" style="1080" customWidth="1"/>
    <col min="265" max="265" width="18.28515625" style="1080" customWidth="1"/>
    <col min="266" max="512" width="9.140625" style="1080"/>
    <col min="513" max="513" width="10.28515625" style="1080" customWidth="1"/>
    <col min="514" max="514" width="41.28515625" style="1080" customWidth="1"/>
    <col min="515" max="515" width="18.28515625" style="1080" customWidth="1"/>
    <col min="516" max="516" width="13.140625" style="1080" customWidth="1"/>
    <col min="517" max="517" width="18.85546875" style="1080" customWidth="1"/>
    <col min="518" max="518" width="12.85546875" style="1080" customWidth="1"/>
    <col min="519" max="519" width="19.28515625" style="1080" customWidth="1"/>
    <col min="520" max="520" width="13.5703125" style="1080" customWidth="1"/>
    <col min="521" max="521" width="18.28515625" style="1080" customWidth="1"/>
    <col min="522" max="768" width="9.140625" style="1080"/>
    <col min="769" max="769" width="10.28515625" style="1080" customWidth="1"/>
    <col min="770" max="770" width="41.28515625" style="1080" customWidth="1"/>
    <col min="771" max="771" width="18.28515625" style="1080" customWidth="1"/>
    <col min="772" max="772" width="13.140625" style="1080" customWidth="1"/>
    <col min="773" max="773" width="18.85546875" style="1080" customWidth="1"/>
    <col min="774" max="774" width="12.85546875" style="1080" customWidth="1"/>
    <col min="775" max="775" width="19.28515625" style="1080" customWidth="1"/>
    <col min="776" max="776" width="13.5703125" style="1080" customWidth="1"/>
    <col min="777" max="777" width="18.28515625" style="1080" customWidth="1"/>
    <col min="778" max="1024" width="9.140625" style="1080"/>
    <col min="1025" max="1025" width="10.28515625" style="1080" customWidth="1"/>
    <col min="1026" max="1026" width="41.28515625" style="1080" customWidth="1"/>
    <col min="1027" max="1027" width="18.28515625" style="1080" customWidth="1"/>
    <col min="1028" max="1028" width="13.140625" style="1080" customWidth="1"/>
    <col min="1029" max="1029" width="18.85546875" style="1080" customWidth="1"/>
    <col min="1030" max="1030" width="12.85546875" style="1080" customWidth="1"/>
    <col min="1031" max="1031" width="19.28515625" style="1080" customWidth="1"/>
    <col min="1032" max="1032" width="13.5703125" style="1080" customWidth="1"/>
    <col min="1033" max="1033" width="18.28515625" style="1080" customWidth="1"/>
    <col min="1034" max="1280" width="9.140625" style="1080"/>
    <col min="1281" max="1281" width="10.28515625" style="1080" customWidth="1"/>
    <col min="1282" max="1282" width="41.28515625" style="1080" customWidth="1"/>
    <col min="1283" max="1283" width="18.28515625" style="1080" customWidth="1"/>
    <col min="1284" max="1284" width="13.140625" style="1080" customWidth="1"/>
    <col min="1285" max="1285" width="18.85546875" style="1080" customWidth="1"/>
    <col min="1286" max="1286" width="12.85546875" style="1080" customWidth="1"/>
    <col min="1287" max="1287" width="19.28515625" style="1080" customWidth="1"/>
    <col min="1288" max="1288" width="13.5703125" style="1080" customWidth="1"/>
    <col min="1289" max="1289" width="18.28515625" style="1080" customWidth="1"/>
    <col min="1290" max="1536" width="9.140625" style="1080"/>
    <col min="1537" max="1537" width="10.28515625" style="1080" customWidth="1"/>
    <col min="1538" max="1538" width="41.28515625" style="1080" customWidth="1"/>
    <col min="1539" max="1539" width="18.28515625" style="1080" customWidth="1"/>
    <col min="1540" max="1540" width="13.140625" style="1080" customWidth="1"/>
    <col min="1541" max="1541" width="18.85546875" style="1080" customWidth="1"/>
    <col min="1542" max="1542" width="12.85546875" style="1080" customWidth="1"/>
    <col min="1543" max="1543" width="19.28515625" style="1080" customWidth="1"/>
    <col min="1544" max="1544" width="13.5703125" style="1080" customWidth="1"/>
    <col min="1545" max="1545" width="18.28515625" style="1080" customWidth="1"/>
    <col min="1546" max="1792" width="9.140625" style="1080"/>
    <col min="1793" max="1793" width="10.28515625" style="1080" customWidth="1"/>
    <col min="1794" max="1794" width="41.28515625" style="1080" customWidth="1"/>
    <col min="1795" max="1795" width="18.28515625" style="1080" customWidth="1"/>
    <col min="1796" max="1796" width="13.140625" style="1080" customWidth="1"/>
    <col min="1797" max="1797" width="18.85546875" style="1080" customWidth="1"/>
    <col min="1798" max="1798" width="12.85546875" style="1080" customWidth="1"/>
    <col min="1799" max="1799" width="19.28515625" style="1080" customWidth="1"/>
    <col min="1800" max="1800" width="13.5703125" style="1080" customWidth="1"/>
    <col min="1801" max="1801" width="18.28515625" style="1080" customWidth="1"/>
    <col min="1802" max="2048" width="9.140625" style="1080"/>
    <col min="2049" max="2049" width="10.28515625" style="1080" customWidth="1"/>
    <col min="2050" max="2050" width="41.28515625" style="1080" customWidth="1"/>
    <col min="2051" max="2051" width="18.28515625" style="1080" customWidth="1"/>
    <col min="2052" max="2052" width="13.140625" style="1080" customWidth="1"/>
    <col min="2053" max="2053" width="18.85546875" style="1080" customWidth="1"/>
    <col min="2054" max="2054" width="12.85546875" style="1080" customWidth="1"/>
    <col min="2055" max="2055" width="19.28515625" style="1080" customWidth="1"/>
    <col min="2056" max="2056" width="13.5703125" style="1080" customWidth="1"/>
    <col min="2057" max="2057" width="18.28515625" style="1080" customWidth="1"/>
    <col min="2058" max="2304" width="9.140625" style="1080"/>
    <col min="2305" max="2305" width="10.28515625" style="1080" customWidth="1"/>
    <col min="2306" max="2306" width="41.28515625" style="1080" customWidth="1"/>
    <col min="2307" max="2307" width="18.28515625" style="1080" customWidth="1"/>
    <col min="2308" max="2308" width="13.140625" style="1080" customWidth="1"/>
    <col min="2309" max="2309" width="18.85546875" style="1080" customWidth="1"/>
    <col min="2310" max="2310" width="12.85546875" style="1080" customWidth="1"/>
    <col min="2311" max="2311" width="19.28515625" style="1080" customWidth="1"/>
    <col min="2312" max="2312" width="13.5703125" style="1080" customWidth="1"/>
    <col min="2313" max="2313" width="18.28515625" style="1080" customWidth="1"/>
    <col min="2314" max="2560" width="9.140625" style="1080"/>
    <col min="2561" max="2561" width="10.28515625" style="1080" customWidth="1"/>
    <col min="2562" max="2562" width="41.28515625" style="1080" customWidth="1"/>
    <col min="2563" max="2563" width="18.28515625" style="1080" customWidth="1"/>
    <col min="2564" max="2564" width="13.140625" style="1080" customWidth="1"/>
    <col min="2565" max="2565" width="18.85546875" style="1080" customWidth="1"/>
    <col min="2566" max="2566" width="12.85546875" style="1080" customWidth="1"/>
    <col min="2567" max="2567" width="19.28515625" style="1080" customWidth="1"/>
    <col min="2568" max="2568" width="13.5703125" style="1080" customWidth="1"/>
    <col min="2569" max="2569" width="18.28515625" style="1080" customWidth="1"/>
    <col min="2570" max="2816" width="9.140625" style="1080"/>
    <col min="2817" max="2817" width="10.28515625" style="1080" customWidth="1"/>
    <col min="2818" max="2818" width="41.28515625" style="1080" customWidth="1"/>
    <col min="2819" max="2819" width="18.28515625" style="1080" customWidth="1"/>
    <col min="2820" max="2820" width="13.140625" style="1080" customWidth="1"/>
    <col min="2821" max="2821" width="18.85546875" style="1080" customWidth="1"/>
    <col min="2822" max="2822" width="12.85546875" style="1080" customWidth="1"/>
    <col min="2823" max="2823" width="19.28515625" style="1080" customWidth="1"/>
    <col min="2824" max="2824" width="13.5703125" style="1080" customWidth="1"/>
    <col min="2825" max="2825" width="18.28515625" style="1080" customWidth="1"/>
    <col min="2826" max="3072" width="9.140625" style="1080"/>
    <col min="3073" max="3073" width="10.28515625" style="1080" customWidth="1"/>
    <col min="3074" max="3074" width="41.28515625" style="1080" customWidth="1"/>
    <col min="3075" max="3075" width="18.28515625" style="1080" customWidth="1"/>
    <col min="3076" max="3076" width="13.140625" style="1080" customWidth="1"/>
    <col min="3077" max="3077" width="18.85546875" style="1080" customWidth="1"/>
    <col min="3078" max="3078" width="12.85546875" style="1080" customWidth="1"/>
    <col min="3079" max="3079" width="19.28515625" style="1080" customWidth="1"/>
    <col min="3080" max="3080" width="13.5703125" style="1080" customWidth="1"/>
    <col min="3081" max="3081" width="18.28515625" style="1080" customWidth="1"/>
    <col min="3082" max="3328" width="9.140625" style="1080"/>
    <col min="3329" max="3329" width="10.28515625" style="1080" customWidth="1"/>
    <col min="3330" max="3330" width="41.28515625" style="1080" customWidth="1"/>
    <col min="3331" max="3331" width="18.28515625" style="1080" customWidth="1"/>
    <col min="3332" max="3332" width="13.140625" style="1080" customWidth="1"/>
    <col min="3333" max="3333" width="18.85546875" style="1080" customWidth="1"/>
    <col min="3334" max="3334" width="12.85546875" style="1080" customWidth="1"/>
    <col min="3335" max="3335" width="19.28515625" style="1080" customWidth="1"/>
    <col min="3336" max="3336" width="13.5703125" style="1080" customWidth="1"/>
    <col min="3337" max="3337" width="18.28515625" style="1080" customWidth="1"/>
    <col min="3338" max="3584" width="9.140625" style="1080"/>
    <col min="3585" max="3585" width="10.28515625" style="1080" customWidth="1"/>
    <col min="3586" max="3586" width="41.28515625" style="1080" customWidth="1"/>
    <col min="3587" max="3587" width="18.28515625" style="1080" customWidth="1"/>
    <col min="3588" max="3588" width="13.140625" style="1080" customWidth="1"/>
    <col min="3589" max="3589" width="18.85546875" style="1080" customWidth="1"/>
    <col min="3590" max="3590" width="12.85546875" style="1080" customWidth="1"/>
    <col min="3591" max="3591" width="19.28515625" style="1080" customWidth="1"/>
    <col min="3592" max="3592" width="13.5703125" style="1080" customWidth="1"/>
    <col min="3593" max="3593" width="18.28515625" style="1080" customWidth="1"/>
    <col min="3594" max="3840" width="9.140625" style="1080"/>
    <col min="3841" max="3841" width="10.28515625" style="1080" customWidth="1"/>
    <col min="3842" max="3842" width="41.28515625" style="1080" customWidth="1"/>
    <col min="3843" max="3843" width="18.28515625" style="1080" customWidth="1"/>
    <col min="3844" max="3844" width="13.140625" style="1080" customWidth="1"/>
    <col min="3845" max="3845" width="18.85546875" style="1080" customWidth="1"/>
    <col min="3846" max="3846" width="12.85546875" style="1080" customWidth="1"/>
    <col min="3847" max="3847" width="19.28515625" style="1080" customWidth="1"/>
    <col min="3848" max="3848" width="13.5703125" style="1080" customWidth="1"/>
    <col min="3849" max="3849" width="18.28515625" style="1080" customWidth="1"/>
    <col min="3850" max="4096" width="9.140625" style="1080"/>
    <col min="4097" max="4097" width="10.28515625" style="1080" customWidth="1"/>
    <col min="4098" max="4098" width="41.28515625" style="1080" customWidth="1"/>
    <col min="4099" max="4099" width="18.28515625" style="1080" customWidth="1"/>
    <col min="4100" max="4100" width="13.140625" style="1080" customWidth="1"/>
    <col min="4101" max="4101" width="18.85546875" style="1080" customWidth="1"/>
    <col min="4102" max="4102" width="12.85546875" style="1080" customWidth="1"/>
    <col min="4103" max="4103" width="19.28515625" style="1080" customWidth="1"/>
    <col min="4104" max="4104" width="13.5703125" style="1080" customWidth="1"/>
    <col min="4105" max="4105" width="18.28515625" style="1080" customWidth="1"/>
    <col min="4106" max="4352" width="9.140625" style="1080"/>
    <col min="4353" max="4353" width="10.28515625" style="1080" customWidth="1"/>
    <col min="4354" max="4354" width="41.28515625" style="1080" customWidth="1"/>
    <col min="4355" max="4355" width="18.28515625" style="1080" customWidth="1"/>
    <col min="4356" max="4356" width="13.140625" style="1080" customWidth="1"/>
    <col min="4357" max="4357" width="18.85546875" style="1080" customWidth="1"/>
    <col min="4358" max="4358" width="12.85546875" style="1080" customWidth="1"/>
    <col min="4359" max="4359" width="19.28515625" style="1080" customWidth="1"/>
    <col min="4360" max="4360" width="13.5703125" style="1080" customWidth="1"/>
    <col min="4361" max="4361" width="18.28515625" style="1080" customWidth="1"/>
    <col min="4362" max="4608" width="9.140625" style="1080"/>
    <col min="4609" max="4609" width="10.28515625" style="1080" customWidth="1"/>
    <col min="4610" max="4610" width="41.28515625" style="1080" customWidth="1"/>
    <col min="4611" max="4611" width="18.28515625" style="1080" customWidth="1"/>
    <col min="4612" max="4612" width="13.140625" style="1080" customWidth="1"/>
    <col min="4613" max="4613" width="18.85546875" style="1080" customWidth="1"/>
    <col min="4614" max="4614" width="12.85546875" style="1080" customWidth="1"/>
    <col min="4615" max="4615" width="19.28515625" style="1080" customWidth="1"/>
    <col min="4616" max="4616" width="13.5703125" style="1080" customWidth="1"/>
    <col min="4617" max="4617" width="18.28515625" style="1080" customWidth="1"/>
    <col min="4618" max="4864" width="9.140625" style="1080"/>
    <col min="4865" max="4865" width="10.28515625" style="1080" customWidth="1"/>
    <col min="4866" max="4866" width="41.28515625" style="1080" customWidth="1"/>
    <col min="4867" max="4867" width="18.28515625" style="1080" customWidth="1"/>
    <col min="4868" max="4868" width="13.140625" style="1080" customWidth="1"/>
    <col min="4869" max="4869" width="18.85546875" style="1080" customWidth="1"/>
    <col min="4870" max="4870" width="12.85546875" style="1080" customWidth="1"/>
    <col min="4871" max="4871" width="19.28515625" style="1080" customWidth="1"/>
    <col min="4872" max="4872" width="13.5703125" style="1080" customWidth="1"/>
    <col min="4873" max="4873" width="18.28515625" style="1080" customWidth="1"/>
    <col min="4874" max="5120" width="9.140625" style="1080"/>
    <col min="5121" max="5121" width="10.28515625" style="1080" customWidth="1"/>
    <col min="5122" max="5122" width="41.28515625" style="1080" customWidth="1"/>
    <col min="5123" max="5123" width="18.28515625" style="1080" customWidth="1"/>
    <col min="5124" max="5124" width="13.140625" style="1080" customWidth="1"/>
    <col min="5125" max="5125" width="18.85546875" style="1080" customWidth="1"/>
    <col min="5126" max="5126" width="12.85546875" style="1080" customWidth="1"/>
    <col min="5127" max="5127" width="19.28515625" style="1080" customWidth="1"/>
    <col min="5128" max="5128" width="13.5703125" style="1080" customWidth="1"/>
    <col min="5129" max="5129" width="18.28515625" style="1080" customWidth="1"/>
    <col min="5130" max="5376" width="9.140625" style="1080"/>
    <col min="5377" max="5377" width="10.28515625" style="1080" customWidth="1"/>
    <col min="5378" max="5378" width="41.28515625" style="1080" customWidth="1"/>
    <col min="5379" max="5379" width="18.28515625" style="1080" customWidth="1"/>
    <col min="5380" max="5380" width="13.140625" style="1080" customWidth="1"/>
    <col min="5381" max="5381" width="18.85546875" style="1080" customWidth="1"/>
    <col min="5382" max="5382" width="12.85546875" style="1080" customWidth="1"/>
    <col min="5383" max="5383" width="19.28515625" style="1080" customWidth="1"/>
    <col min="5384" max="5384" width="13.5703125" style="1080" customWidth="1"/>
    <col min="5385" max="5385" width="18.28515625" style="1080" customWidth="1"/>
    <col min="5386" max="5632" width="9.140625" style="1080"/>
    <col min="5633" max="5633" width="10.28515625" style="1080" customWidth="1"/>
    <col min="5634" max="5634" width="41.28515625" style="1080" customWidth="1"/>
    <col min="5635" max="5635" width="18.28515625" style="1080" customWidth="1"/>
    <col min="5636" max="5636" width="13.140625" style="1080" customWidth="1"/>
    <col min="5637" max="5637" width="18.85546875" style="1080" customWidth="1"/>
    <col min="5638" max="5638" width="12.85546875" style="1080" customWidth="1"/>
    <col min="5639" max="5639" width="19.28515625" style="1080" customWidth="1"/>
    <col min="5640" max="5640" width="13.5703125" style="1080" customWidth="1"/>
    <col min="5641" max="5641" width="18.28515625" style="1080" customWidth="1"/>
    <col min="5642" max="5888" width="9.140625" style="1080"/>
    <col min="5889" max="5889" width="10.28515625" style="1080" customWidth="1"/>
    <col min="5890" max="5890" width="41.28515625" style="1080" customWidth="1"/>
    <col min="5891" max="5891" width="18.28515625" style="1080" customWidth="1"/>
    <col min="5892" max="5892" width="13.140625" style="1080" customWidth="1"/>
    <col min="5893" max="5893" width="18.85546875" style="1080" customWidth="1"/>
    <col min="5894" max="5894" width="12.85546875" style="1080" customWidth="1"/>
    <col min="5895" max="5895" width="19.28515625" style="1080" customWidth="1"/>
    <col min="5896" max="5896" width="13.5703125" style="1080" customWidth="1"/>
    <col min="5897" max="5897" width="18.28515625" style="1080" customWidth="1"/>
    <col min="5898" max="6144" width="9.140625" style="1080"/>
    <col min="6145" max="6145" width="10.28515625" style="1080" customWidth="1"/>
    <col min="6146" max="6146" width="41.28515625" style="1080" customWidth="1"/>
    <col min="6147" max="6147" width="18.28515625" style="1080" customWidth="1"/>
    <col min="6148" max="6148" width="13.140625" style="1080" customWidth="1"/>
    <col min="6149" max="6149" width="18.85546875" style="1080" customWidth="1"/>
    <col min="6150" max="6150" width="12.85546875" style="1080" customWidth="1"/>
    <col min="6151" max="6151" width="19.28515625" style="1080" customWidth="1"/>
    <col min="6152" max="6152" width="13.5703125" style="1080" customWidth="1"/>
    <col min="6153" max="6153" width="18.28515625" style="1080" customWidth="1"/>
    <col min="6154" max="6400" width="9.140625" style="1080"/>
    <col min="6401" max="6401" width="10.28515625" style="1080" customWidth="1"/>
    <col min="6402" max="6402" width="41.28515625" style="1080" customWidth="1"/>
    <col min="6403" max="6403" width="18.28515625" style="1080" customWidth="1"/>
    <col min="6404" max="6404" width="13.140625" style="1080" customWidth="1"/>
    <col min="6405" max="6405" width="18.85546875" style="1080" customWidth="1"/>
    <col min="6406" max="6406" width="12.85546875" style="1080" customWidth="1"/>
    <col min="6407" max="6407" width="19.28515625" style="1080" customWidth="1"/>
    <col min="6408" max="6408" width="13.5703125" style="1080" customWidth="1"/>
    <col min="6409" max="6409" width="18.28515625" style="1080" customWidth="1"/>
    <col min="6410" max="6656" width="9.140625" style="1080"/>
    <col min="6657" max="6657" width="10.28515625" style="1080" customWidth="1"/>
    <col min="6658" max="6658" width="41.28515625" style="1080" customWidth="1"/>
    <col min="6659" max="6659" width="18.28515625" style="1080" customWidth="1"/>
    <col min="6660" max="6660" width="13.140625" style="1080" customWidth="1"/>
    <col min="6661" max="6661" width="18.85546875" style="1080" customWidth="1"/>
    <col min="6662" max="6662" width="12.85546875" style="1080" customWidth="1"/>
    <col min="6663" max="6663" width="19.28515625" style="1080" customWidth="1"/>
    <col min="6664" max="6664" width="13.5703125" style="1080" customWidth="1"/>
    <col min="6665" max="6665" width="18.28515625" style="1080" customWidth="1"/>
    <col min="6666" max="6912" width="9.140625" style="1080"/>
    <col min="6913" max="6913" width="10.28515625" style="1080" customWidth="1"/>
    <col min="6914" max="6914" width="41.28515625" style="1080" customWidth="1"/>
    <col min="6915" max="6915" width="18.28515625" style="1080" customWidth="1"/>
    <col min="6916" max="6916" width="13.140625" style="1080" customWidth="1"/>
    <col min="6917" max="6917" width="18.85546875" style="1080" customWidth="1"/>
    <col min="6918" max="6918" width="12.85546875" style="1080" customWidth="1"/>
    <col min="6919" max="6919" width="19.28515625" style="1080" customWidth="1"/>
    <col min="6920" max="6920" width="13.5703125" style="1080" customWidth="1"/>
    <col min="6921" max="6921" width="18.28515625" style="1080" customWidth="1"/>
    <col min="6922" max="7168" width="9.140625" style="1080"/>
    <col min="7169" max="7169" width="10.28515625" style="1080" customWidth="1"/>
    <col min="7170" max="7170" width="41.28515625" style="1080" customWidth="1"/>
    <col min="7171" max="7171" width="18.28515625" style="1080" customWidth="1"/>
    <col min="7172" max="7172" width="13.140625" style="1080" customWidth="1"/>
    <col min="7173" max="7173" width="18.85546875" style="1080" customWidth="1"/>
    <col min="7174" max="7174" width="12.85546875" style="1080" customWidth="1"/>
    <col min="7175" max="7175" width="19.28515625" style="1080" customWidth="1"/>
    <col min="7176" max="7176" width="13.5703125" style="1080" customWidth="1"/>
    <col min="7177" max="7177" width="18.28515625" style="1080" customWidth="1"/>
    <col min="7178" max="7424" width="9.140625" style="1080"/>
    <col min="7425" max="7425" width="10.28515625" style="1080" customWidth="1"/>
    <col min="7426" max="7426" width="41.28515625" style="1080" customWidth="1"/>
    <col min="7427" max="7427" width="18.28515625" style="1080" customWidth="1"/>
    <col min="7428" max="7428" width="13.140625" style="1080" customWidth="1"/>
    <col min="7429" max="7429" width="18.85546875" style="1080" customWidth="1"/>
    <col min="7430" max="7430" width="12.85546875" style="1080" customWidth="1"/>
    <col min="7431" max="7431" width="19.28515625" style="1080" customWidth="1"/>
    <col min="7432" max="7432" width="13.5703125" style="1080" customWidth="1"/>
    <col min="7433" max="7433" width="18.28515625" style="1080" customWidth="1"/>
    <col min="7434" max="7680" width="9.140625" style="1080"/>
    <col min="7681" max="7681" width="10.28515625" style="1080" customWidth="1"/>
    <col min="7682" max="7682" width="41.28515625" style="1080" customWidth="1"/>
    <col min="7683" max="7683" width="18.28515625" style="1080" customWidth="1"/>
    <col min="7684" max="7684" width="13.140625" style="1080" customWidth="1"/>
    <col min="7685" max="7685" width="18.85546875" style="1080" customWidth="1"/>
    <col min="7686" max="7686" width="12.85546875" style="1080" customWidth="1"/>
    <col min="7687" max="7687" width="19.28515625" style="1080" customWidth="1"/>
    <col min="7688" max="7688" width="13.5703125" style="1080" customWidth="1"/>
    <col min="7689" max="7689" width="18.28515625" style="1080" customWidth="1"/>
    <col min="7690" max="7936" width="9.140625" style="1080"/>
    <col min="7937" max="7937" width="10.28515625" style="1080" customWidth="1"/>
    <col min="7938" max="7938" width="41.28515625" style="1080" customWidth="1"/>
    <col min="7939" max="7939" width="18.28515625" style="1080" customWidth="1"/>
    <col min="7940" max="7940" width="13.140625" style="1080" customWidth="1"/>
    <col min="7941" max="7941" width="18.85546875" style="1080" customWidth="1"/>
    <col min="7942" max="7942" width="12.85546875" style="1080" customWidth="1"/>
    <col min="7943" max="7943" width="19.28515625" style="1080" customWidth="1"/>
    <col min="7944" max="7944" width="13.5703125" style="1080" customWidth="1"/>
    <col min="7945" max="7945" width="18.28515625" style="1080" customWidth="1"/>
    <col min="7946" max="8192" width="9.140625" style="1080"/>
    <col min="8193" max="8193" width="10.28515625" style="1080" customWidth="1"/>
    <col min="8194" max="8194" width="41.28515625" style="1080" customWidth="1"/>
    <col min="8195" max="8195" width="18.28515625" style="1080" customWidth="1"/>
    <col min="8196" max="8196" width="13.140625" style="1080" customWidth="1"/>
    <col min="8197" max="8197" width="18.85546875" style="1080" customWidth="1"/>
    <col min="8198" max="8198" width="12.85546875" style="1080" customWidth="1"/>
    <col min="8199" max="8199" width="19.28515625" style="1080" customWidth="1"/>
    <col min="8200" max="8200" width="13.5703125" style="1080" customWidth="1"/>
    <col min="8201" max="8201" width="18.28515625" style="1080" customWidth="1"/>
    <col min="8202" max="8448" width="9.140625" style="1080"/>
    <col min="8449" max="8449" width="10.28515625" style="1080" customWidth="1"/>
    <col min="8450" max="8450" width="41.28515625" style="1080" customWidth="1"/>
    <col min="8451" max="8451" width="18.28515625" style="1080" customWidth="1"/>
    <col min="8452" max="8452" width="13.140625" style="1080" customWidth="1"/>
    <col min="8453" max="8453" width="18.85546875" style="1080" customWidth="1"/>
    <col min="8454" max="8454" width="12.85546875" style="1080" customWidth="1"/>
    <col min="8455" max="8455" width="19.28515625" style="1080" customWidth="1"/>
    <col min="8456" max="8456" width="13.5703125" style="1080" customWidth="1"/>
    <col min="8457" max="8457" width="18.28515625" style="1080" customWidth="1"/>
    <col min="8458" max="8704" width="9.140625" style="1080"/>
    <col min="8705" max="8705" width="10.28515625" style="1080" customWidth="1"/>
    <col min="8706" max="8706" width="41.28515625" style="1080" customWidth="1"/>
    <col min="8707" max="8707" width="18.28515625" style="1080" customWidth="1"/>
    <col min="8708" max="8708" width="13.140625" style="1080" customWidth="1"/>
    <col min="8709" max="8709" width="18.85546875" style="1080" customWidth="1"/>
    <col min="8710" max="8710" width="12.85546875" style="1080" customWidth="1"/>
    <col min="8711" max="8711" width="19.28515625" style="1080" customWidth="1"/>
    <col min="8712" max="8712" width="13.5703125" style="1080" customWidth="1"/>
    <col min="8713" max="8713" width="18.28515625" style="1080" customWidth="1"/>
    <col min="8714" max="8960" width="9.140625" style="1080"/>
    <col min="8961" max="8961" width="10.28515625" style="1080" customWidth="1"/>
    <col min="8962" max="8962" width="41.28515625" style="1080" customWidth="1"/>
    <col min="8963" max="8963" width="18.28515625" style="1080" customWidth="1"/>
    <col min="8964" max="8964" width="13.140625" style="1080" customWidth="1"/>
    <col min="8965" max="8965" width="18.85546875" style="1080" customWidth="1"/>
    <col min="8966" max="8966" width="12.85546875" style="1080" customWidth="1"/>
    <col min="8967" max="8967" width="19.28515625" style="1080" customWidth="1"/>
    <col min="8968" max="8968" width="13.5703125" style="1080" customWidth="1"/>
    <col min="8969" max="8969" width="18.28515625" style="1080" customWidth="1"/>
    <col min="8970" max="9216" width="9.140625" style="1080"/>
    <col min="9217" max="9217" width="10.28515625" style="1080" customWidth="1"/>
    <col min="9218" max="9218" width="41.28515625" style="1080" customWidth="1"/>
    <col min="9219" max="9219" width="18.28515625" style="1080" customWidth="1"/>
    <col min="9220" max="9220" width="13.140625" style="1080" customWidth="1"/>
    <col min="9221" max="9221" width="18.85546875" style="1080" customWidth="1"/>
    <col min="9222" max="9222" width="12.85546875" style="1080" customWidth="1"/>
    <col min="9223" max="9223" width="19.28515625" style="1080" customWidth="1"/>
    <col min="9224" max="9224" width="13.5703125" style="1080" customWidth="1"/>
    <col min="9225" max="9225" width="18.28515625" style="1080" customWidth="1"/>
    <col min="9226" max="9472" width="9.140625" style="1080"/>
    <col min="9473" max="9473" width="10.28515625" style="1080" customWidth="1"/>
    <col min="9474" max="9474" width="41.28515625" style="1080" customWidth="1"/>
    <col min="9475" max="9475" width="18.28515625" style="1080" customWidth="1"/>
    <col min="9476" max="9476" width="13.140625" style="1080" customWidth="1"/>
    <col min="9477" max="9477" width="18.85546875" style="1080" customWidth="1"/>
    <col min="9478" max="9478" width="12.85546875" style="1080" customWidth="1"/>
    <col min="9479" max="9479" width="19.28515625" style="1080" customWidth="1"/>
    <col min="9480" max="9480" width="13.5703125" style="1080" customWidth="1"/>
    <col min="9481" max="9481" width="18.28515625" style="1080" customWidth="1"/>
    <col min="9482" max="9728" width="9.140625" style="1080"/>
    <col min="9729" max="9729" width="10.28515625" style="1080" customWidth="1"/>
    <col min="9730" max="9730" width="41.28515625" style="1080" customWidth="1"/>
    <col min="9731" max="9731" width="18.28515625" style="1080" customWidth="1"/>
    <col min="9732" max="9732" width="13.140625" style="1080" customWidth="1"/>
    <col min="9733" max="9733" width="18.85546875" style="1080" customWidth="1"/>
    <col min="9734" max="9734" width="12.85546875" style="1080" customWidth="1"/>
    <col min="9735" max="9735" width="19.28515625" style="1080" customWidth="1"/>
    <col min="9736" max="9736" width="13.5703125" style="1080" customWidth="1"/>
    <col min="9737" max="9737" width="18.28515625" style="1080" customWidth="1"/>
    <col min="9738" max="9984" width="9.140625" style="1080"/>
    <col min="9985" max="9985" width="10.28515625" style="1080" customWidth="1"/>
    <col min="9986" max="9986" width="41.28515625" style="1080" customWidth="1"/>
    <col min="9987" max="9987" width="18.28515625" style="1080" customWidth="1"/>
    <col min="9988" max="9988" width="13.140625" style="1080" customWidth="1"/>
    <col min="9989" max="9989" width="18.85546875" style="1080" customWidth="1"/>
    <col min="9990" max="9990" width="12.85546875" style="1080" customWidth="1"/>
    <col min="9991" max="9991" width="19.28515625" style="1080" customWidth="1"/>
    <col min="9992" max="9992" width="13.5703125" style="1080" customWidth="1"/>
    <col min="9993" max="9993" width="18.28515625" style="1080" customWidth="1"/>
    <col min="9994" max="10240" width="9.140625" style="1080"/>
    <col min="10241" max="10241" width="10.28515625" style="1080" customWidth="1"/>
    <col min="10242" max="10242" width="41.28515625" style="1080" customWidth="1"/>
    <col min="10243" max="10243" width="18.28515625" style="1080" customWidth="1"/>
    <col min="10244" max="10244" width="13.140625" style="1080" customWidth="1"/>
    <col min="10245" max="10245" width="18.85546875" style="1080" customWidth="1"/>
    <col min="10246" max="10246" width="12.85546875" style="1080" customWidth="1"/>
    <col min="10247" max="10247" width="19.28515625" style="1080" customWidth="1"/>
    <col min="10248" max="10248" width="13.5703125" style="1080" customWidth="1"/>
    <col min="10249" max="10249" width="18.28515625" style="1080" customWidth="1"/>
    <col min="10250" max="10496" width="9.140625" style="1080"/>
    <col min="10497" max="10497" width="10.28515625" style="1080" customWidth="1"/>
    <col min="10498" max="10498" width="41.28515625" style="1080" customWidth="1"/>
    <col min="10499" max="10499" width="18.28515625" style="1080" customWidth="1"/>
    <col min="10500" max="10500" width="13.140625" style="1080" customWidth="1"/>
    <col min="10501" max="10501" width="18.85546875" style="1080" customWidth="1"/>
    <col min="10502" max="10502" width="12.85546875" style="1080" customWidth="1"/>
    <col min="10503" max="10503" width="19.28515625" style="1080" customWidth="1"/>
    <col min="10504" max="10504" width="13.5703125" style="1080" customWidth="1"/>
    <col min="10505" max="10505" width="18.28515625" style="1080" customWidth="1"/>
    <col min="10506" max="10752" width="9.140625" style="1080"/>
    <col min="10753" max="10753" width="10.28515625" style="1080" customWidth="1"/>
    <col min="10754" max="10754" width="41.28515625" style="1080" customWidth="1"/>
    <col min="10755" max="10755" width="18.28515625" style="1080" customWidth="1"/>
    <col min="10756" max="10756" width="13.140625" style="1080" customWidth="1"/>
    <col min="10757" max="10757" width="18.85546875" style="1080" customWidth="1"/>
    <col min="10758" max="10758" width="12.85546875" style="1080" customWidth="1"/>
    <col min="10759" max="10759" width="19.28515625" style="1080" customWidth="1"/>
    <col min="10760" max="10760" width="13.5703125" style="1080" customWidth="1"/>
    <col min="10761" max="10761" width="18.28515625" style="1080" customWidth="1"/>
    <col min="10762" max="11008" width="9.140625" style="1080"/>
    <col min="11009" max="11009" width="10.28515625" style="1080" customWidth="1"/>
    <col min="11010" max="11010" width="41.28515625" style="1080" customWidth="1"/>
    <col min="11011" max="11011" width="18.28515625" style="1080" customWidth="1"/>
    <col min="11012" max="11012" width="13.140625" style="1080" customWidth="1"/>
    <col min="11013" max="11013" width="18.85546875" style="1080" customWidth="1"/>
    <col min="11014" max="11014" width="12.85546875" style="1080" customWidth="1"/>
    <col min="11015" max="11015" width="19.28515625" style="1080" customWidth="1"/>
    <col min="11016" max="11016" width="13.5703125" style="1080" customWidth="1"/>
    <col min="11017" max="11017" width="18.28515625" style="1080" customWidth="1"/>
    <col min="11018" max="11264" width="9.140625" style="1080"/>
    <col min="11265" max="11265" width="10.28515625" style="1080" customWidth="1"/>
    <col min="11266" max="11266" width="41.28515625" style="1080" customWidth="1"/>
    <col min="11267" max="11267" width="18.28515625" style="1080" customWidth="1"/>
    <col min="11268" max="11268" width="13.140625" style="1080" customWidth="1"/>
    <col min="11269" max="11269" width="18.85546875" style="1080" customWidth="1"/>
    <col min="11270" max="11270" width="12.85546875" style="1080" customWidth="1"/>
    <col min="11271" max="11271" width="19.28515625" style="1080" customWidth="1"/>
    <col min="11272" max="11272" width="13.5703125" style="1080" customWidth="1"/>
    <col min="11273" max="11273" width="18.28515625" style="1080" customWidth="1"/>
    <col min="11274" max="11520" width="9.140625" style="1080"/>
    <col min="11521" max="11521" width="10.28515625" style="1080" customWidth="1"/>
    <col min="11522" max="11522" width="41.28515625" style="1080" customWidth="1"/>
    <col min="11523" max="11523" width="18.28515625" style="1080" customWidth="1"/>
    <col min="11524" max="11524" width="13.140625" style="1080" customWidth="1"/>
    <col min="11525" max="11525" width="18.85546875" style="1080" customWidth="1"/>
    <col min="11526" max="11526" width="12.85546875" style="1080" customWidth="1"/>
    <col min="11527" max="11527" width="19.28515625" style="1080" customWidth="1"/>
    <col min="11528" max="11528" width="13.5703125" style="1080" customWidth="1"/>
    <col min="11529" max="11529" width="18.28515625" style="1080" customWidth="1"/>
    <col min="11530" max="11776" width="9.140625" style="1080"/>
    <col min="11777" max="11777" width="10.28515625" style="1080" customWidth="1"/>
    <col min="11778" max="11778" width="41.28515625" style="1080" customWidth="1"/>
    <col min="11779" max="11779" width="18.28515625" style="1080" customWidth="1"/>
    <col min="11780" max="11780" width="13.140625" style="1080" customWidth="1"/>
    <col min="11781" max="11781" width="18.85546875" style="1080" customWidth="1"/>
    <col min="11782" max="11782" width="12.85546875" style="1080" customWidth="1"/>
    <col min="11783" max="11783" width="19.28515625" style="1080" customWidth="1"/>
    <col min="11784" max="11784" width="13.5703125" style="1080" customWidth="1"/>
    <col min="11785" max="11785" width="18.28515625" style="1080" customWidth="1"/>
    <col min="11786" max="12032" width="9.140625" style="1080"/>
    <col min="12033" max="12033" width="10.28515625" style="1080" customWidth="1"/>
    <col min="12034" max="12034" width="41.28515625" style="1080" customWidth="1"/>
    <col min="12035" max="12035" width="18.28515625" style="1080" customWidth="1"/>
    <col min="12036" max="12036" width="13.140625" style="1080" customWidth="1"/>
    <col min="12037" max="12037" width="18.85546875" style="1080" customWidth="1"/>
    <col min="12038" max="12038" width="12.85546875" style="1080" customWidth="1"/>
    <col min="12039" max="12039" width="19.28515625" style="1080" customWidth="1"/>
    <col min="12040" max="12040" width="13.5703125" style="1080" customWidth="1"/>
    <col min="12041" max="12041" width="18.28515625" style="1080" customWidth="1"/>
    <col min="12042" max="12288" width="9.140625" style="1080"/>
    <col min="12289" max="12289" width="10.28515625" style="1080" customWidth="1"/>
    <col min="12290" max="12290" width="41.28515625" style="1080" customWidth="1"/>
    <col min="12291" max="12291" width="18.28515625" style="1080" customWidth="1"/>
    <col min="12292" max="12292" width="13.140625" style="1080" customWidth="1"/>
    <col min="12293" max="12293" width="18.85546875" style="1080" customWidth="1"/>
    <col min="12294" max="12294" width="12.85546875" style="1080" customWidth="1"/>
    <col min="12295" max="12295" width="19.28515625" style="1080" customWidth="1"/>
    <col min="12296" max="12296" width="13.5703125" style="1080" customWidth="1"/>
    <col min="12297" max="12297" width="18.28515625" style="1080" customWidth="1"/>
    <col min="12298" max="12544" width="9.140625" style="1080"/>
    <col min="12545" max="12545" width="10.28515625" style="1080" customWidth="1"/>
    <col min="12546" max="12546" width="41.28515625" style="1080" customWidth="1"/>
    <col min="12547" max="12547" width="18.28515625" style="1080" customWidth="1"/>
    <col min="12548" max="12548" width="13.140625" style="1080" customWidth="1"/>
    <col min="12549" max="12549" width="18.85546875" style="1080" customWidth="1"/>
    <col min="12550" max="12550" width="12.85546875" style="1080" customWidth="1"/>
    <col min="12551" max="12551" width="19.28515625" style="1080" customWidth="1"/>
    <col min="12552" max="12552" width="13.5703125" style="1080" customWidth="1"/>
    <col min="12553" max="12553" width="18.28515625" style="1080" customWidth="1"/>
    <col min="12554" max="12800" width="9.140625" style="1080"/>
    <col min="12801" max="12801" width="10.28515625" style="1080" customWidth="1"/>
    <col min="12802" max="12802" width="41.28515625" style="1080" customWidth="1"/>
    <col min="12803" max="12803" width="18.28515625" style="1080" customWidth="1"/>
    <col min="12804" max="12804" width="13.140625" style="1080" customWidth="1"/>
    <col min="12805" max="12805" width="18.85546875" style="1080" customWidth="1"/>
    <col min="12806" max="12806" width="12.85546875" style="1080" customWidth="1"/>
    <col min="12807" max="12807" width="19.28515625" style="1080" customWidth="1"/>
    <col min="12808" max="12808" width="13.5703125" style="1080" customWidth="1"/>
    <col min="12809" max="12809" width="18.28515625" style="1080" customWidth="1"/>
    <col min="12810" max="13056" width="9.140625" style="1080"/>
    <col min="13057" max="13057" width="10.28515625" style="1080" customWidth="1"/>
    <col min="13058" max="13058" width="41.28515625" style="1080" customWidth="1"/>
    <col min="13059" max="13059" width="18.28515625" style="1080" customWidth="1"/>
    <col min="13060" max="13060" width="13.140625" style="1080" customWidth="1"/>
    <col min="13061" max="13061" width="18.85546875" style="1080" customWidth="1"/>
    <col min="13062" max="13062" width="12.85546875" style="1080" customWidth="1"/>
    <col min="13063" max="13063" width="19.28515625" style="1080" customWidth="1"/>
    <col min="13064" max="13064" width="13.5703125" style="1080" customWidth="1"/>
    <col min="13065" max="13065" width="18.28515625" style="1080" customWidth="1"/>
    <col min="13066" max="13312" width="9.140625" style="1080"/>
    <col min="13313" max="13313" width="10.28515625" style="1080" customWidth="1"/>
    <col min="13314" max="13314" width="41.28515625" style="1080" customWidth="1"/>
    <col min="13315" max="13315" width="18.28515625" style="1080" customWidth="1"/>
    <col min="13316" max="13316" width="13.140625" style="1080" customWidth="1"/>
    <col min="13317" max="13317" width="18.85546875" style="1080" customWidth="1"/>
    <col min="13318" max="13318" width="12.85546875" style="1080" customWidth="1"/>
    <col min="13319" max="13319" width="19.28515625" style="1080" customWidth="1"/>
    <col min="13320" max="13320" width="13.5703125" style="1080" customWidth="1"/>
    <col min="13321" max="13321" width="18.28515625" style="1080" customWidth="1"/>
    <col min="13322" max="13568" width="9.140625" style="1080"/>
    <col min="13569" max="13569" width="10.28515625" style="1080" customWidth="1"/>
    <col min="13570" max="13570" width="41.28515625" style="1080" customWidth="1"/>
    <col min="13571" max="13571" width="18.28515625" style="1080" customWidth="1"/>
    <col min="13572" max="13572" width="13.140625" style="1080" customWidth="1"/>
    <col min="13573" max="13573" width="18.85546875" style="1080" customWidth="1"/>
    <col min="13574" max="13574" width="12.85546875" style="1080" customWidth="1"/>
    <col min="13575" max="13575" width="19.28515625" style="1080" customWidth="1"/>
    <col min="13576" max="13576" width="13.5703125" style="1080" customWidth="1"/>
    <col min="13577" max="13577" width="18.28515625" style="1080" customWidth="1"/>
    <col min="13578" max="13824" width="9.140625" style="1080"/>
    <col min="13825" max="13825" width="10.28515625" style="1080" customWidth="1"/>
    <col min="13826" max="13826" width="41.28515625" style="1080" customWidth="1"/>
    <col min="13827" max="13827" width="18.28515625" style="1080" customWidth="1"/>
    <col min="13828" max="13828" width="13.140625" style="1080" customWidth="1"/>
    <col min="13829" max="13829" width="18.85546875" style="1080" customWidth="1"/>
    <col min="13830" max="13830" width="12.85546875" style="1080" customWidth="1"/>
    <col min="13831" max="13831" width="19.28515625" style="1080" customWidth="1"/>
    <col min="13832" max="13832" width="13.5703125" style="1080" customWidth="1"/>
    <col min="13833" max="13833" width="18.28515625" style="1080" customWidth="1"/>
    <col min="13834" max="14080" width="9.140625" style="1080"/>
    <col min="14081" max="14081" width="10.28515625" style="1080" customWidth="1"/>
    <col min="14082" max="14082" width="41.28515625" style="1080" customWidth="1"/>
    <col min="14083" max="14083" width="18.28515625" style="1080" customWidth="1"/>
    <col min="14084" max="14084" width="13.140625" style="1080" customWidth="1"/>
    <col min="14085" max="14085" width="18.85546875" style="1080" customWidth="1"/>
    <col min="14086" max="14086" width="12.85546875" style="1080" customWidth="1"/>
    <col min="14087" max="14087" width="19.28515625" style="1080" customWidth="1"/>
    <col min="14088" max="14088" width="13.5703125" style="1080" customWidth="1"/>
    <col min="14089" max="14089" width="18.28515625" style="1080" customWidth="1"/>
    <col min="14090" max="14336" width="9.140625" style="1080"/>
    <col min="14337" max="14337" width="10.28515625" style="1080" customWidth="1"/>
    <col min="14338" max="14338" width="41.28515625" style="1080" customWidth="1"/>
    <col min="14339" max="14339" width="18.28515625" style="1080" customWidth="1"/>
    <col min="14340" max="14340" width="13.140625" style="1080" customWidth="1"/>
    <col min="14341" max="14341" width="18.85546875" style="1080" customWidth="1"/>
    <col min="14342" max="14342" width="12.85546875" style="1080" customWidth="1"/>
    <col min="14343" max="14343" width="19.28515625" style="1080" customWidth="1"/>
    <col min="14344" max="14344" width="13.5703125" style="1080" customWidth="1"/>
    <col min="14345" max="14345" width="18.28515625" style="1080" customWidth="1"/>
    <col min="14346" max="14592" width="9.140625" style="1080"/>
    <col min="14593" max="14593" width="10.28515625" style="1080" customWidth="1"/>
    <col min="14594" max="14594" width="41.28515625" style="1080" customWidth="1"/>
    <col min="14595" max="14595" width="18.28515625" style="1080" customWidth="1"/>
    <col min="14596" max="14596" width="13.140625" style="1080" customWidth="1"/>
    <col min="14597" max="14597" width="18.85546875" style="1080" customWidth="1"/>
    <col min="14598" max="14598" width="12.85546875" style="1080" customWidth="1"/>
    <col min="14599" max="14599" width="19.28515625" style="1080" customWidth="1"/>
    <col min="14600" max="14600" width="13.5703125" style="1080" customWidth="1"/>
    <col min="14601" max="14601" width="18.28515625" style="1080" customWidth="1"/>
    <col min="14602" max="14848" width="9.140625" style="1080"/>
    <col min="14849" max="14849" width="10.28515625" style="1080" customWidth="1"/>
    <col min="14850" max="14850" width="41.28515625" style="1080" customWidth="1"/>
    <col min="14851" max="14851" width="18.28515625" style="1080" customWidth="1"/>
    <col min="14852" max="14852" width="13.140625" style="1080" customWidth="1"/>
    <col min="14853" max="14853" width="18.85546875" style="1080" customWidth="1"/>
    <col min="14854" max="14854" width="12.85546875" style="1080" customWidth="1"/>
    <col min="14855" max="14855" width="19.28515625" style="1080" customWidth="1"/>
    <col min="14856" max="14856" width="13.5703125" style="1080" customWidth="1"/>
    <col min="14857" max="14857" width="18.28515625" style="1080" customWidth="1"/>
    <col min="14858" max="15104" width="9.140625" style="1080"/>
    <col min="15105" max="15105" width="10.28515625" style="1080" customWidth="1"/>
    <col min="15106" max="15106" width="41.28515625" style="1080" customWidth="1"/>
    <col min="15107" max="15107" width="18.28515625" style="1080" customWidth="1"/>
    <col min="15108" max="15108" width="13.140625" style="1080" customWidth="1"/>
    <col min="15109" max="15109" width="18.85546875" style="1080" customWidth="1"/>
    <col min="15110" max="15110" width="12.85546875" style="1080" customWidth="1"/>
    <col min="15111" max="15111" width="19.28515625" style="1080" customWidth="1"/>
    <col min="15112" max="15112" width="13.5703125" style="1080" customWidth="1"/>
    <col min="15113" max="15113" width="18.28515625" style="1080" customWidth="1"/>
    <col min="15114" max="15360" width="9.140625" style="1080"/>
    <col min="15361" max="15361" width="10.28515625" style="1080" customWidth="1"/>
    <col min="15362" max="15362" width="41.28515625" style="1080" customWidth="1"/>
    <col min="15363" max="15363" width="18.28515625" style="1080" customWidth="1"/>
    <col min="15364" max="15364" width="13.140625" style="1080" customWidth="1"/>
    <col min="15365" max="15365" width="18.85546875" style="1080" customWidth="1"/>
    <col min="15366" max="15366" width="12.85546875" style="1080" customWidth="1"/>
    <col min="15367" max="15367" width="19.28515625" style="1080" customWidth="1"/>
    <col min="15368" max="15368" width="13.5703125" style="1080" customWidth="1"/>
    <col min="15369" max="15369" width="18.28515625" style="1080" customWidth="1"/>
    <col min="15370" max="15616" width="9.140625" style="1080"/>
    <col min="15617" max="15617" width="10.28515625" style="1080" customWidth="1"/>
    <col min="15618" max="15618" width="41.28515625" style="1080" customWidth="1"/>
    <col min="15619" max="15619" width="18.28515625" style="1080" customWidth="1"/>
    <col min="15620" max="15620" width="13.140625" style="1080" customWidth="1"/>
    <col min="15621" max="15621" width="18.85546875" style="1080" customWidth="1"/>
    <col min="15622" max="15622" width="12.85546875" style="1080" customWidth="1"/>
    <col min="15623" max="15623" width="19.28515625" style="1080" customWidth="1"/>
    <col min="15624" max="15624" width="13.5703125" style="1080" customWidth="1"/>
    <col min="15625" max="15625" width="18.28515625" style="1080" customWidth="1"/>
    <col min="15626" max="15872" width="9.140625" style="1080"/>
    <col min="15873" max="15873" width="10.28515625" style="1080" customWidth="1"/>
    <col min="15874" max="15874" width="41.28515625" style="1080" customWidth="1"/>
    <col min="15875" max="15875" width="18.28515625" style="1080" customWidth="1"/>
    <col min="15876" max="15876" width="13.140625" style="1080" customWidth="1"/>
    <col min="15877" max="15877" width="18.85546875" style="1080" customWidth="1"/>
    <col min="15878" max="15878" width="12.85546875" style="1080" customWidth="1"/>
    <col min="15879" max="15879" width="19.28515625" style="1080" customWidth="1"/>
    <col min="15880" max="15880" width="13.5703125" style="1080" customWidth="1"/>
    <col min="15881" max="15881" width="18.28515625" style="1080" customWidth="1"/>
    <col min="15882" max="16128" width="9.140625" style="1080"/>
    <col min="16129" max="16129" width="10.28515625" style="1080" customWidth="1"/>
    <col min="16130" max="16130" width="41.28515625" style="1080" customWidth="1"/>
    <col min="16131" max="16131" width="18.28515625" style="1080" customWidth="1"/>
    <col min="16132" max="16132" width="13.140625" style="1080" customWidth="1"/>
    <col min="16133" max="16133" width="18.85546875" style="1080" customWidth="1"/>
    <col min="16134" max="16134" width="12.85546875" style="1080" customWidth="1"/>
    <col min="16135" max="16135" width="19.28515625" style="1080" customWidth="1"/>
    <col min="16136" max="16136" width="13.5703125" style="1080" customWidth="1"/>
    <col min="16137" max="16137" width="18.28515625" style="1080" customWidth="1"/>
    <col min="16138" max="16384" width="9.140625" style="1080"/>
  </cols>
  <sheetData>
    <row r="1" spans="1:11">
      <c r="I1" s="495" t="s">
        <v>593</v>
      </c>
    </row>
    <row r="2" spans="1:11" ht="10.5" customHeight="1">
      <c r="A2" s="1081"/>
      <c r="B2" s="1081"/>
      <c r="C2" s="1081"/>
      <c r="D2" s="1081"/>
      <c r="E2" s="1081"/>
      <c r="F2" s="1081"/>
      <c r="H2" s="1082"/>
    </row>
    <row r="3" spans="1:11" ht="20.25">
      <c r="A3" s="1276" t="s">
        <v>19</v>
      </c>
      <c r="B3" s="1276"/>
      <c r="C3" s="1276"/>
      <c r="D3" s="1276"/>
      <c r="E3" s="1276"/>
      <c r="F3" s="1276"/>
      <c r="G3" s="1276"/>
      <c r="H3" s="1276"/>
      <c r="I3" s="1276"/>
    </row>
    <row r="4" spans="1:11" ht="15.75" customHeight="1">
      <c r="A4" s="1083"/>
      <c r="B4" s="1276"/>
      <c r="C4" s="1277"/>
      <c r="D4" s="1277"/>
      <c r="E4" s="1277"/>
      <c r="F4" s="1277"/>
      <c r="G4" s="495" t="s">
        <v>0</v>
      </c>
      <c r="H4" s="495"/>
    </row>
    <row r="5" spans="1:11" ht="16.899999999999999" customHeight="1">
      <c r="A5" s="777" t="str">
        <f>'E1'!D4</f>
        <v xml:space="preserve">පළාත් අමාත්‍යාංශයේ/දෙපාර්තමේන්තුවේ නම : </v>
      </c>
      <c r="B5" s="777"/>
      <c r="C5" s="1281" t="s">
        <v>1494</v>
      </c>
      <c r="D5" s="1281"/>
      <c r="E5" s="1281"/>
      <c r="F5" s="568"/>
      <c r="G5" s="568"/>
    </row>
    <row r="6" spans="1:11">
      <c r="A6" s="1279" t="str">
        <f>"වියදම් ශීර්ෂ අංකය :  "&amp;'ZZZ-PG1.DBF'!A814</f>
        <v>වියදම් ශීර්ෂ අංකය :  603</v>
      </c>
      <c r="B6" s="1280"/>
      <c r="C6" s="568"/>
      <c r="D6" s="568"/>
      <c r="E6" s="568"/>
      <c r="F6" s="568"/>
      <c r="G6" s="568"/>
      <c r="H6" s="568"/>
    </row>
    <row r="7" spans="1:11">
      <c r="A7" s="568"/>
      <c r="B7" s="568"/>
      <c r="C7" s="1266"/>
      <c r="D7" s="1266"/>
      <c r="E7" s="568"/>
      <c r="F7" s="568"/>
      <c r="G7" s="1084"/>
      <c r="H7" s="568"/>
    </row>
    <row r="8" spans="1:11">
      <c r="A8" s="1085"/>
      <c r="B8" s="1086" t="s">
        <v>20</v>
      </c>
      <c r="C8" s="1267" t="str">
        <f>"වැඩසටහන "&amp;'ZZZ-PG1.DBF'!B814</f>
        <v>වැඩසටහන 03</v>
      </c>
      <c r="D8" s="1268"/>
      <c r="E8" s="1267" t="str">
        <f>"වැඩසටහන "&amp;'ZZZ-PG1.DBF'!B831</f>
        <v xml:space="preserve">වැඩසටහන </v>
      </c>
      <c r="F8" s="1268"/>
      <c r="G8" s="1267" t="s">
        <v>10</v>
      </c>
      <c r="H8" s="1269"/>
      <c r="I8" s="1268"/>
    </row>
    <row r="9" spans="1:11" ht="54" customHeight="1">
      <c r="A9" s="1270" t="s">
        <v>21</v>
      </c>
      <c r="B9" s="1273" t="s">
        <v>22</v>
      </c>
      <c r="C9" s="1087" t="s">
        <v>327</v>
      </c>
      <c r="D9" s="1088" t="s">
        <v>328</v>
      </c>
      <c r="E9" s="1088" t="s">
        <v>329</v>
      </c>
      <c r="F9" s="1088" t="s">
        <v>330</v>
      </c>
      <c r="G9" s="1088" t="s">
        <v>331</v>
      </c>
      <c r="H9" s="1088" t="s">
        <v>26</v>
      </c>
      <c r="I9" s="1088" t="s">
        <v>332</v>
      </c>
      <c r="K9" s="951" t="s">
        <v>871</v>
      </c>
    </row>
    <row r="10" spans="1:11" ht="19.5" customHeight="1">
      <c r="A10" s="1271"/>
      <c r="B10" s="1274"/>
      <c r="C10" s="1089">
        <v>1</v>
      </c>
      <c r="D10" s="1090">
        <v>2</v>
      </c>
      <c r="E10" s="1090">
        <v>3</v>
      </c>
      <c r="F10" s="1090">
        <v>4</v>
      </c>
      <c r="G10" s="1090">
        <v>5</v>
      </c>
      <c r="H10" s="1090">
        <v>6</v>
      </c>
      <c r="I10" s="1090" t="s">
        <v>117</v>
      </c>
      <c r="K10" s="950" t="s">
        <v>873</v>
      </c>
    </row>
    <row r="11" spans="1:11" ht="16.5" customHeight="1">
      <c r="A11" s="1272"/>
      <c r="B11" s="1275"/>
      <c r="C11" s="1091" t="s">
        <v>9</v>
      </c>
      <c r="D11" s="1091" t="s">
        <v>9</v>
      </c>
      <c r="E11" s="1091" t="s">
        <v>9</v>
      </c>
      <c r="F11" s="1091" t="s">
        <v>9</v>
      </c>
      <c r="G11" s="1091" t="s">
        <v>9</v>
      </c>
      <c r="H11" s="1091" t="s">
        <v>9</v>
      </c>
      <c r="I11" s="1091" t="s">
        <v>23</v>
      </c>
      <c r="K11" s="950" t="s">
        <v>872</v>
      </c>
    </row>
    <row r="12" spans="1:11" ht="16.5" customHeight="1">
      <c r="A12" s="1088"/>
      <c r="B12" s="1092"/>
      <c r="C12" s="1093"/>
      <c r="D12" s="1093"/>
      <c r="E12" s="1093"/>
      <c r="F12" s="1093"/>
      <c r="G12" s="1093"/>
      <c r="H12" s="1093"/>
      <c r="I12" s="1093"/>
      <c r="K12" s="537" t="s">
        <v>874</v>
      </c>
    </row>
    <row r="13" spans="1:11" s="274" customFormat="1" ht="15.95" customHeight="1">
      <c r="A13" s="1095">
        <v>22</v>
      </c>
      <c r="B13" s="1096" t="s">
        <v>472</v>
      </c>
      <c r="C13" s="449">
        <f>'ZZZ-PG1.DBF'!L814</f>
        <v>8890940</v>
      </c>
      <c r="D13" s="449">
        <f>'ZZZ-PG1.DBF'!V814</f>
        <v>8329097</v>
      </c>
      <c r="E13" s="449">
        <f>'ZZZ-PG1.DBF'!L831</f>
        <v>0</v>
      </c>
      <c r="F13" s="450">
        <f>'ZZZ-PG1.DBF'!V831</f>
        <v>0</v>
      </c>
      <c r="G13" s="449">
        <f t="shared" ref="G13:G19" si="0">C13+E13</f>
        <v>8890940</v>
      </c>
      <c r="H13" s="449">
        <f>D13+F13</f>
        <v>8329097</v>
      </c>
      <c r="I13" s="1097">
        <f>IF(G13&lt;&gt;0,H13*100/G13,"-")</f>
        <v>93.680724422839432</v>
      </c>
      <c r="J13" s="1098"/>
      <c r="K13" s="281"/>
    </row>
    <row r="14" spans="1:11" s="274" customFormat="1" ht="15.95" customHeight="1">
      <c r="A14" s="1095">
        <v>23</v>
      </c>
      <c r="B14" s="1099" t="s">
        <v>615</v>
      </c>
      <c r="C14" s="449">
        <f>'ZZZ-PG1.DBF'!L815</f>
        <v>1000000</v>
      </c>
      <c r="D14" s="449">
        <f>'ZZZ-PG1.DBF'!V815</f>
        <v>208983</v>
      </c>
      <c r="E14" s="449">
        <f>'ZZZ-PG1.DBF'!L832</f>
        <v>0</v>
      </c>
      <c r="F14" s="450">
        <f>'ZZZ-PG1.DBF'!V832</f>
        <v>0</v>
      </c>
      <c r="G14" s="449">
        <f t="shared" si="0"/>
        <v>1000000</v>
      </c>
      <c r="H14" s="449">
        <f t="shared" ref="H14:H19" si="1">D14+F14</f>
        <v>208983</v>
      </c>
      <c r="I14" s="1097">
        <f t="shared" ref="I14:I19" si="2">IF(G14&lt;&gt;0,H14*100/G14,"-")</f>
        <v>20.898299999999999</v>
      </c>
      <c r="J14" s="1098"/>
      <c r="K14" s="281"/>
    </row>
    <row r="15" spans="1:11" s="274" customFormat="1" ht="15.95" customHeight="1">
      <c r="A15" s="1095">
        <v>24</v>
      </c>
      <c r="B15" s="1099" t="s">
        <v>616</v>
      </c>
      <c r="C15" s="449">
        <f>'ZZZ-PG1.DBF'!L816</f>
        <v>0</v>
      </c>
      <c r="D15" s="449">
        <f>'ZZZ-PG1.DBF'!V816</f>
        <v>0</v>
      </c>
      <c r="E15" s="449">
        <f>'ZZZ-PG1.DBF'!L833</f>
        <v>0</v>
      </c>
      <c r="F15" s="450">
        <f>'ZZZ-PG1.DBF'!V833</f>
        <v>0</v>
      </c>
      <c r="G15" s="449">
        <f t="shared" si="0"/>
        <v>0</v>
      </c>
      <c r="H15" s="449">
        <f t="shared" si="1"/>
        <v>0</v>
      </c>
      <c r="I15" s="1097" t="str">
        <f t="shared" si="2"/>
        <v>-</v>
      </c>
      <c r="J15" s="1098"/>
      <c r="K15" s="281"/>
    </row>
    <row r="16" spans="1:11" s="274" customFormat="1" ht="15.95" customHeight="1">
      <c r="A16" s="1095">
        <v>25</v>
      </c>
      <c r="B16" s="1099" t="s">
        <v>617</v>
      </c>
      <c r="C16" s="449">
        <f>'ZZZ-PG1.DBF'!L817</f>
        <v>0</v>
      </c>
      <c r="D16" s="449">
        <f>'ZZZ-PG1.DBF'!V817</f>
        <v>0</v>
      </c>
      <c r="E16" s="449">
        <f>'ZZZ-PG1.DBF'!L834</f>
        <v>0</v>
      </c>
      <c r="F16" s="450">
        <f>'ZZZ-PG1.DBF'!V834</f>
        <v>0</v>
      </c>
      <c r="G16" s="449">
        <f t="shared" si="0"/>
        <v>0</v>
      </c>
      <c r="H16" s="449">
        <f t="shared" si="1"/>
        <v>0</v>
      </c>
      <c r="I16" s="1097" t="str">
        <f t="shared" si="2"/>
        <v>-</v>
      </c>
      <c r="J16" s="1098"/>
      <c r="K16" s="281"/>
    </row>
    <row r="17" spans="1:11" s="274" customFormat="1" ht="15.95" customHeight="1">
      <c r="A17" s="1095">
        <v>30</v>
      </c>
      <c r="B17" s="1100" t="s">
        <v>618</v>
      </c>
      <c r="C17" s="449">
        <f>'ZZZ-PG1.DBF'!L818</f>
        <v>0</v>
      </c>
      <c r="D17" s="449">
        <f>'ZZZ-PG1.DBF'!V818</f>
        <v>0</v>
      </c>
      <c r="E17" s="449">
        <f>'ZZZ-PG1.DBF'!L835</f>
        <v>0</v>
      </c>
      <c r="F17" s="450">
        <f>'ZZZ-PG1.DBF'!V835</f>
        <v>0</v>
      </c>
      <c r="G17" s="449">
        <f t="shared" si="0"/>
        <v>0</v>
      </c>
      <c r="H17" s="449">
        <f t="shared" si="1"/>
        <v>0</v>
      </c>
      <c r="I17" s="1097" t="str">
        <f t="shared" si="2"/>
        <v>-</v>
      </c>
      <c r="J17" s="1098"/>
      <c r="K17" s="281"/>
    </row>
    <row r="18" spans="1:11" s="274" customFormat="1" ht="15.95" customHeight="1">
      <c r="A18" s="1095">
        <v>32</v>
      </c>
      <c r="B18" s="1101" t="s">
        <v>619</v>
      </c>
      <c r="C18" s="449">
        <f>'ZZZ-PG1.DBF'!L819</f>
        <v>0</v>
      </c>
      <c r="D18" s="449">
        <f>'ZZZ-PG1.DBF'!V819</f>
        <v>0</v>
      </c>
      <c r="E18" s="449">
        <f>'ZZZ-PG1.DBF'!L836</f>
        <v>0</v>
      </c>
      <c r="F18" s="450">
        <f>'ZZZ-PG1.DBF'!V836</f>
        <v>0</v>
      </c>
      <c r="G18" s="449">
        <f t="shared" si="0"/>
        <v>0</v>
      </c>
      <c r="H18" s="449">
        <f t="shared" si="1"/>
        <v>0</v>
      </c>
      <c r="I18" s="1097" t="str">
        <f t="shared" si="2"/>
        <v>-</v>
      </c>
      <c r="J18" s="1098"/>
      <c r="K18" s="281"/>
    </row>
    <row r="19" spans="1:11" s="274" customFormat="1" ht="15.95" customHeight="1">
      <c r="A19" s="1095">
        <v>33</v>
      </c>
      <c r="B19" s="1100" t="s">
        <v>620</v>
      </c>
      <c r="C19" s="449">
        <f>'ZZZ-PG1.DBF'!L820</f>
        <v>0</v>
      </c>
      <c r="D19" s="449">
        <f>'ZZZ-PG1.DBF'!V820</f>
        <v>0</v>
      </c>
      <c r="E19" s="449">
        <f>'ZZZ-PG1.DBF'!L837</f>
        <v>0</v>
      </c>
      <c r="F19" s="450">
        <f>'ZZZ-PG1.DBF'!V837</f>
        <v>0</v>
      </c>
      <c r="G19" s="449">
        <f t="shared" si="0"/>
        <v>0</v>
      </c>
      <c r="H19" s="449">
        <f t="shared" si="1"/>
        <v>0</v>
      </c>
      <c r="I19" s="1097" t="str">
        <f t="shared" si="2"/>
        <v>-</v>
      </c>
      <c r="J19" s="1098"/>
      <c r="K19" s="281"/>
    </row>
    <row r="20" spans="1:11" s="274" customFormat="1" ht="15.95" customHeight="1">
      <c r="A20" s="1095">
        <v>35</v>
      </c>
      <c r="B20" s="1102" t="s">
        <v>800</v>
      </c>
      <c r="C20" s="449">
        <f>'ZZZ-PG1.DBF'!L821</f>
        <v>0</v>
      </c>
      <c r="D20" s="449">
        <f>'ZZZ-PG1.DBF'!V821</f>
        <v>0</v>
      </c>
      <c r="E20" s="449">
        <f>'ZZZ-PG1.DBF'!L838</f>
        <v>0</v>
      </c>
      <c r="F20" s="450">
        <f>'ZZZ-PG1.DBF'!V838</f>
        <v>0</v>
      </c>
      <c r="G20" s="449">
        <f t="shared" ref="G20:H22" si="3">C20+E20</f>
        <v>0</v>
      </c>
      <c r="H20" s="449">
        <f t="shared" si="3"/>
        <v>0</v>
      </c>
      <c r="I20" s="1097" t="str">
        <f>IF(G20&lt;&gt;0,H20*100/G20,"-")</f>
        <v>-</v>
      </c>
      <c r="J20" s="1098"/>
      <c r="K20" s="281"/>
    </row>
    <row r="21" spans="1:11" s="274" customFormat="1" ht="15.95" customHeight="1">
      <c r="A21" s="1095">
        <v>36</v>
      </c>
      <c r="B21" s="1102" t="s">
        <v>799</v>
      </c>
      <c r="C21" s="449">
        <f>'ZZZ-PG1.DBF'!L822</f>
        <v>0</v>
      </c>
      <c r="D21" s="449">
        <f>'ZZZ-PG1.DBF'!V822</f>
        <v>0</v>
      </c>
      <c r="E21" s="449">
        <f>'ZZZ-PG1.DBF'!L839</f>
        <v>0</v>
      </c>
      <c r="F21" s="450">
        <f>'ZZZ-PG1.DBF'!V839</f>
        <v>0</v>
      </c>
      <c r="G21" s="449">
        <f t="shared" si="3"/>
        <v>0</v>
      </c>
      <c r="H21" s="449">
        <f t="shared" si="3"/>
        <v>0</v>
      </c>
      <c r="I21" s="1097" t="str">
        <f>IF(G21&lt;&gt;0,H21*100/G21,"-")</f>
        <v>-</v>
      </c>
      <c r="J21" s="1098"/>
      <c r="K21" s="281"/>
    </row>
    <row r="22" spans="1:11" s="274" customFormat="1" ht="15.95" customHeight="1">
      <c r="A22" s="1095">
        <v>44</v>
      </c>
      <c r="B22" s="1096" t="s">
        <v>621</v>
      </c>
      <c r="C22" s="449">
        <f>'ZZZ-PG1.DBF'!L823</f>
        <v>0</v>
      </c>
      <c r="D22" s="449">
        <f>'ZZZ-PG1.DBF'!V823</f>
        <v>0</v>
      </c>
      <c r="E22" s="449">
        <f>'ZZZ-PG1.DBF'!L840</f>
        <v>0</v>
      </c>
      <c r="F22" s="450">
        <f>'ZZZ-PG1.DBF'!V840</f>
        <v>0</v>
      </c>
      <c r="G22" s="449">
        <f t="shared" si="3"/>
        <v>0</v>
      </c>
      <c r="H22" s="449">
        <f t="shared" si="3"/>
        <v>0</v>
      </c>
      <c r="I22" s="1097" t="str">
        <f>IF(G22&lt;&gt;0,H22*100/G22,"-")</f>
        <v>-</v>
      </c>
      <c r="J22" s="1098"/>
      <c r="K22" s="281"/>
    </row>
    <row r="23" spans="1:11" s="274" customFormat="1" ht="15.95" customHeight="1" thickBot="1">
      <c r="A23" s="1103"/>
      <c r="B23" s="1104" t="s">
        <v>15</v>
      </c>
      <c r="C23" s="451">
        <f t="shared" ref="C23:H23" si="4">SUM(C13:C22)</f>
        <v>9890940</v>
      </c>
      <c r="D23" s="451">
        <f t="shared" si="4"/>
        <v>8538080</v>
      </c>
      <c r="E23" s="451">
        <f t="shared" si="4"/>
        <v>0</v>
      </c>
      <c r="F23" s="451">
        <f t="shared" si="4"/>
        <v>0</v>
      </c>
      <c r="G23" s="451">
        <f t="shared" si="4"/>
        <v>9890940</v>
      </c>
      <c r="H23" s="451">
        <f t="shared" si="4"/>
        <v>8538080</v>
      </c>
      <c r="I23" s="1105">
        <f>H23*100/G23</f>
        <v>86.322230243030489</v>
      </c>
      <c r="K23" s="281"/>
    </row>
    <row r="24" spans="1:11" s="274" customFormat="1" ht="10.5" customHeight="1" thickTop="1">
      <c r="A24" s="228"/>
      <c r="B24" s="228"/>
      <c r="C24" s="228"/>
      <c r="D24" s="228"/>
      <c r="E24" s="228"/>
      <c r="F24" s="228"/>
      <c r="G24" s="228"/>
      <c r="H24" s="228"/>
      <c r="I24" s="228"/>
      <c r="K24" s="281"/>
    </row>
    <row r="25" spans="1:11" s="274" customFormat="1">
      <c r="A25" s="228"/>
      <c r="B25" s="957" t="s">
        <v>622</v>
      </c>
      <c r="C25" s="327"/>
      <c r="D25" s="958"/>
      <c r="E25" s="228" t="s">
        <v>0</v>
      </c>
      <c r="F25" s="228"/>
      <c r="G25" s="228"/>
      <c r="H25" s="228"/>
      <c r="I25" s="228"/>
      <c r="K25" s="281"/>
    </row>
    <row r="26" spans="1:11" s="274" customFormat="1">
      <c r="A26" s="228"/>
      <c r="B26" s="1264" t="s">
        <v>687</v>
      </c>
      <c r="C26" s="1265"/>
      <c r="D26" s="228"/>
      <c r="E26" s="1106"/>
      <c r="F26" s="568"/>
      <c r="G26" s="228"/>
      <c r="H26" s="228"/>
      <c r="I26" s="228"/>
      <c r="K26" s="281"/>
    </row>
    <row r="27" spans="1:11">
      <c r="B27" s="228" t="s">
        <v>333</v>
      </c>
      <c r="C27" s="328"/>
      <c r="E27" s="1096"/>
    </row>
    <row r="28" spans="1:11">
      <c r="F28" s="287" t="s">
        <v>366</v>
      </c>
    </row>
    <row r="29" spans="1:11">
      <c r="A29" s="228" t="s">
        <v>24</v>
      </c>
      <c r="F29" s="293" t="s">
        <v>234</v>
      </c>
    </row>
    <row r="30" spans="1:11" ht="18.75" customHeight="1">
      <c r="F30" s="294" t="s">
        <v>241</v>
      </c>
    </row>
    <row r="31" spans="1:11">
      <c r="E31" s="1106"/>
      <c r="F31" s="295" t="s">
        <v>14</v>
      </c>
    </row>
    <row r="32" spans="1:11">
      <c r="E32" s="1096"/>
    </row>
    <row r="36" spans="1:10">
      <c r="I36" s="960" t="s">
        <v>593</v>
      </c>
    </row>
    <row r="37" spans="1:10" ht="18.75">
      <c r="A37" s="1081"/>
      <c r="B37" s="1081"/>
      <c r="C37" s="1081"/>
      <c r="D37" s="1081"/>
      <c r="E37" s="1081"/>
      <c r="F37" s="1081"/>
      <c r="H37" s="1082"/>
    </row>
    <row r="38" spans="1:10" ht="20.25">
      <c r="A38" s="1276" t="s">
        <v>19</v>
      </c>
      <c r="B38" s="1276"/>
      <c r="C38" s="1276"/>
      <c r="D38" s="1276"/>
      <c r="E38" s="1276"/>
      <c r="F38" s="1276"/>
      <c r="G38" s="1276"/>
      <c r="H38" s="1276"/>
      <c r="I38" s="1276"/>
    </row>
    <row r="39" spans="1:10" ht="33.75">
      <c r="A39" s="1083"/>
      <c r="B39" s="1276"/>
      <c r="C39" s="1277"/>
      <c r="D39" s="1277"/>
      <c r="E39" s="1277"/>
      <c r="F39" s="1277"/>
      <c r="G39" s="1083"/>
      <c r="H39" s="1083"/>
    </row>
    <row r="40" spans="1:10">
      <c r="A40" s="1278" t="str">
        <f>A5</f>
        <v xml:space="preserve">පළාත් අමාත්‍යාංශයේ/දෙපාර්තමේන්තුවේ නම : </v>
      </c>
      <c r="B40" s="1278"/>
      <c r="C40" s="1278"/>
      <c r="D40" s="1278"/>
      <c r="E40" s="568"/>
      <c r="F40" s="568"/>
      <c r="G40" s="568"/>
    </row>
    <row r="41" spans="1:10">
      <c r="A41" s="1279" t="str">
        <f>A6</f>
        <v>වියදම් ශීර්ෂ අංකය :  603</v>
      </c>
      <c r="B41" s="1280"/>
      <c r="C41" s="568"/>
      <c r="D41" s="568"/>
      <c r="E41" s="568"/>
      <c r="F41" s="568"/>
      <c r="G41" s="568"/>
      <c r="H41" s="568"/>
    </row>
    <row r="42" spans="1:10">
      <c r="A42" s="568"/>
      <c r="B42" s="568"/>
      <c r="C42" s="1266"/>
      <c r="D42" s="1266"/>
      <c r="E42" s="568"/>
      <c r="F42" s="568"/>
      <c r="G42" s="1084"/>
      <c r="H42" s="568"/>
    </row>
    <row r="43" spans="1:10">
      <c r="A43" s="1085"/>
      <c r="B43" s="1086" t="s">
        <v>20</v>
      </c>
      <c r="C43" s="1267" t="str">
        <f>"වැඩසටහන "&amp;'ZZZ-PG1.DBF'!B848</f>
        <v xml:space="preserve">වැඩසටහන </v>
      </c>
      <c r="D43" s="1268"/>
      <c r="E43" s="1267" t="str">
        <f>"වැඩසටහන "&amp;'ZZZ-PG1.DBF'!B865</f>
        <v xml:space="preserve">වැඩසටහන </v>
      </c>
      <c r="F43" s="1268"/>
      <c r="G43" s="1267" t="s">
        <v>10</v>
      </c>
      <c r="H43" s="1269"/>
      <c r="I43" s="1268"/>
    </row>
    <row r="44" spans="1:10" ht="31.5">
      <c r="A44" s="1270" t="s">
        <v>21</v>
      </c>
      <c r="B44" s="1273" t="s">
        <v>22</v>
      </c>
      <c r="C44" s="1087" t="s">
        <v>327</v>
      </c>
      <c r="D44" s="1088" t="s">
        <v>328</v>
      </c>
      <c r="E44" s="1088" t="s">
        <v>329</v>
      </c>
      <c r="F44" s="1088" t="s">
        <v>330</v>
      </c>
      <c r="G44" s="1088" t="s">
        <v>331</v>
      </c>
      <c r="H44" s="1088" t="s">
        <v>26</v>
      </c>
      <c r="I44" s="1088" t="s">
        <v>332</v>
      </c>
    </row>
    <row r="45" spans="1:10">
      <c r="A45" s="1271"/>
      <c r="B45" s="1274"/>
      <c r="C45" s="1089">
        <v>1</v>
      </c>
      <c r="D45" s="1090">
        <v>2</v>
      </c>
      <c r="E45" s="1090">
        <v>3</v>
      </c>
      <c r="F45" s="1090">
        <v>4</v>
      </c>
      <c r="G45" s="1090">
        <v>5</v>
      </c>
      <c r="H45" s="1090">
        <v>6</v>
      </c>
      <c r="I45" s="1090" t="s">
        <v>117</v>
      </c>
    </row>
    <row r="46" spans="1:10">
      <c r="A46" s="1272"/>
      <c r="B46" s="1275"/>
      <c r="C46" s="1091" t="s">
        <v>9</v>
      </c>
      <c r="D46" s="1091" t="s">
        <v>9</v>
      </c>
      <c r="E46" s="1091" t="s">
        <v>9</v>
      </c>
      <c r="F46" s="1091" t="s">
        <v>9</v>
      </c>
      <c r="G46" s="1091" t="s">
        <v>9</v>
      </c>
      <c r="H46" s="1091" t="s">
        <v>9</v>
      </c>
      <c r="I46" s="1091" t="s">
        <v>23</v>
      </c>
    </row>
    <row r="47" spans="1:10">
      <c r="A47" s="1088"/>
      <c r="B47" s="1092"/>
      <c r="C47" s="1093"/>
      <c r="D47" s="1093"/>
      <c r="E47" s="1093"/>
      <c r="F47" s="1093"/>
      <c r="G47" s="1093"/>
      <c r="H47" s="1093"/>
      <c r="I47" s="1093"/>
    </row>
    <row r="48" spans="1:10" ht="15.95" customHeight="1">
      <c r="A48" s="1095">
        <v>22</v>
      </c>
      <c r="B48" s="1096" t="s">
        <v>472</v>
      </c>
      <c r="C48" s="449">
        <f>'ZZZ-PG1.DBF'!L848</f>
        <v>0</v>
      </c>
      <c r="D48" s="449">
        <f>'ZZZ-PG1.DBF'!V848</f>
        <v>0</v>
      </c>
      <c r="E48" s="449">
        <f>'ZZZ-PG1.DBF'!L865</f>
        <v>0</v>
      </c>
      <c r="F48" s="450">
        <f>'ZZZ-PG1.DBF'!V865</f>
        <v>0</v>
      </c>
      <c r="G48" s="449">
        <f t="shared" ref="G48:G57" si="5">C48+E48+G13</f>
        <v>8890940</v>
      </c>
      <c r="H48" s="449">
        <f t="shared" ref="H48:H57" si="6">D48+F48+H13</f>
        <v>8329097</v>
      </c>
      <c r="I48" s="1097">
        <f>IF(G48&lt;&gt;0,H48*100/G48,"-")</f>
        <v>93.680724422839432</v>
      </c>
      <c r="J48" s="1098"/>
    </row>
    <row r="49" spans="1:10" ht="15.95" customHeight="1">
      <c r="A49" s="1095">
        <v>23</v>
      </c>
      <c r="B49" s="1099" t="s">
        <v>615</v>
      </c>
      <c r="C49" s="449">
        <f>'ZZZ-PG1.DBF'!L849</f>
        <v>0</v>
      </c>
      <c r="D49" s="449">
        <f>'ZZZ-PG1.DBF'!V849</f>
        <v>0</v>
      </c>
      <c r="E49" s="449">
        <f>'ZZZ-PG1.DBF'!L866</f>
        <v>0</v>
      </c>
      <c r="F49" s="450">
        <f>'ZZZ-PG1.DBF'!V866</f>
        <v>0</v>
      </c>
      <c r="G49" s="449">
        <f t="shared" si="5"/>
        <v>1000000</v>
      </c>
      <c r="H49" s="449">
        <f t="shared" si="6"/>
        <v>208983</v>
      </c>
      <c r="I49" s="1097">
        <f t="shared" ref="I49:I54" si="7">IF(G49&lt;&gt;0,H49*100/G49,"-")</f>
        <v>20.898299999999999</v>
      </c>
      <c r="J49" s="274"/>
    </row>
    <row r="50" spans="1:10" ht="15.95" customHeight="1">
      <c r="A50" s="1095">
        <v>24</v>
      </c>
      <c r="B50" s="1099" t="s">
        <v>616</v>
      </c>
      <c r="C50" s="449">
        <f>'ZZZ-PG1.DBF'!L850</f>
        <v>0</v>
      </c>
      <c r="D50" s="449">
        <f>'ZZZ-PG1.DBF'!V850</f>
        <v>0</v>
      </c>
      <c r="E50" s="449">
        <f>'ZZZ-PG1.DBF'!L867</f>
        <v>0</v>
      </c>
      <c r="F50" s="450">
        <f>'ZZZ-PG1.DBF'!V867</f>
        <v>0</v>
      </c>
      <c r="G50" s="449">
        <f t="shared" si="5"/>
        <v>0</v>
      </c>
      <c r="H50" s="449">
        <f t="shared" si="6"/>
        <v>0</v>
      </c>
      <c r="I50" s="1097" t="str">
        <f t="shared" si="7"/>
        <v>-</v>
      </c>
      <c r="J50" s="274"/>
    </row>
    <row r="51" spans="1:10" ht="15.95" customHeight="1">
      <c r="A51" s="1095">
        <v>25</v>
      </c>
      <c r="B51" s="1099" t="s">
        <v>617</v>
      </c>
      <c r="C51" s="449">
        <f>'ZZZ-PG1.DBF'!L851</f>
        <v>0</v>
      </c>
      <c r="D51" s="449">
        <f>'ZZZ-PG1.DBF'!V851</f>
        <v>0</v>
      </c>
      <c r="E51" s="449">
        <f>'ZZZ-PG1.DBF'!L868</f>
        <v>0</v>
      </c>
      <c r="F51" s="450">
        <f>'ZZZ-PG1.DBF'!V868</f>
        <v>0</v>
      </c>
      <c r="G51" s="449">
        <f t="shared" si="5"/>
        <v>0</v>
      </c>
      <c r="H51" s="449">
        <f t="shared" si="6"/>
        <v>0</v>
      </c>
      <c r="I51" s="1097" t="str">
        <f t="shared" si="7"/>
        <v>-</v>
      </c>
      <c r="J51" s="274"/>
    </row>
    <row r="52" spans="1:10" ht="15.95" customHeight="1">
      <c r="A52" s="1095">
        <v>30</v>
      </c>
      <c r="B52" s="1100" t="s">
        <v>618</v>
      </c>
      <c r="C52" s="449">
        <f>'ZZZ-PG1.DBF'!L852</f>
        <v>0</v>
      </c>
      <c r="D52" s="449">
        <f>'ZZZ-PG1.DBF'!V852</f>
        <v>0</v>
      </c>
      <c r="E52" s="449">
        <f>'ZZZ-PG1.DBF'!L869</f>
        <v>0</v>
      </c>
      <c r="F52" s="450">
        <f>'ZZZ-PG1.DBF'!V869</f>
        <v>0</v>
      </c>
      <c r="G52" s="449">
        <f t="shared" si="5"/>
        <v>0</v>
      </c>
      <c r="H52" s="449">
        <f t="shared" si="6"/>
        <v>0</v>
      </c>
      <c r="I52" s="1097" t="str">
        <f t="shared" si="7"/>
        <v>-</v>
      </c>
      <c r="J52" s="274"/>
    </row>
    <row r="53" spans="1:10" ht="15.95" customHeight="1">
      <c r="A53" s="1095">
        <v>32</v>
      </c>
      <c r="B53" s="1101" t="s">
        <v>619</v>
      </c>
      <c r="C53" s="449">
        <f>'ZZZ-PG1.DBF'!L853</f>
        <v>0</v>
      </c>
      <c r="D53" s="449">
        <f>'ZZZ-PG1.DBF'!V853</f>
        <v>0</v>
      </c>
      <c r="E53" s="449">
        <f>'ZZZ-PG1.DBF'!L870</f>
        <v>0</v>
      </c>
      <c r="F53" s="450">
        <f>'ZZZ-PG1.DBF'!V870</f>
        <v>0</v>
      </c>
      <c r="G53" s="449">
        <f t="shared" si="5"/>
        <v>0</v>
      </c>
      <c r="H53" s="449">
        <f t="shared" si="6"/>
        <v>0</v>
      </c>
      <c r="I53" s="1097" t="str">
        <f t="shared" si="7"/>
        <v>-</v>
      </c>
      <c r="J53" s="274"/>
    </row>
    <row r="54" spans="1:10" ht="15.95" customHeight="1">
      <c r="A54" s="1095">
        <v>33</v>
      </c>
      <c r="B54" s="1100" t="s">
        <v>620</v>
      </c>
      <c r="C54" s="449">
        <f>'ZZZ-PG1.DBF'!L854</f>
        <v>0</v>
      </c>
      <c r="D54" s="449">
        <f>'ZZZ-PG1.DBF'!V854</f>
        <v>0</v>
      </c>
      <c r="E54" s="449">
        <f>'ZZZ-PG1.DBF'!L871</f>
        <v>0</v>
      </c>
      <c r="F54" s="450">
        <f>'ZZZ-PG1.DBF'!V871</f>
        <v>0</v>
      </c>
      <c r="G54" s="449">
        <f t="shared" si="5"/>
        <v>0</v>
      </c>
      <c r="H54" s="449">
        <f t="shared" si="6"/>
        <v>0</v>
      </c>
      <c r="I54" s="1097" t="str">
        <f t="shared" si="7"/>
        <v>-</v>
      </c>
      <c r="J54" s="274"/>
    </row>
    <row r="55" spans="1:10" ht="15.95" customHeight="1">
      <c r="A55" s="1095">
        <v>35</v>
      </c>
      <c r="B55" s="1102" t="s">
        <v>800</v>
      </c>
      <c r="C55" s="449">
        <f>'ZZZ-PG1.DBF'!L855</f>
        <v>0</v>
      </c>
      <c r="D55" s="449">
        <f>'ZZZ-PG1.DBF'!V855</f>
        <v>0</v>
      </c>
      <c r="E55" s="449">
        <f>'ZZZ-PG1.DBF'!L872</f>
        <v>0</v>
      </c>
      <c r="F55" s="450">
        <f>'ZZZ-PG1.DBF'!V872</f>
        <v>0</v>
      </c>
      <c r="G55" s="449">
        <f t="shared" si="5"/>
        <v>0</v>
      </c>
      <c r="H55" s="449">
        <f t="shared" si="6"/>
        <v>0</v>
      </c>
      <c r="I55" s="1097" t="str">
        <f>IF(G55&lt;&gt;0,H55*100/G55,"-")</f>
        <v>-</v>
      </c>
      <c r="J55" s="274"/>
    </row>
    <row r="56" spans="1:10" ht="15.95" customHeight="1">
      <c r="A56" s="1095">
        <v>36</v>
      </c>
      <c r="B56" s="1102" t="s">
        <v>799</v>
      </c>
      <c r="C56" s="449">
        <f>'ZZZ-PG1.DBF'!L856</f>
        <v>0</v>
      </c>
      <c r="D56" s="449">
        <f>'ZZZ-PG1.DBF'!V856</f>
        <v>0</v>
      </c>
      <c r="E56" s="449">
        <f>'ZZZ-PG1.DBF'!L873</f>
        <v>0</v>
      </c>
      <c r="F56" s="450">
        <f>'ZZZ-PG1.DBF'!V873</f>
        <v>0</v>
      </c>
      <c r="G56" s="449">
        <f t="shared" si="5"/>
        <v>0</v>
      </c>
      <c r="H56" s="449">
        <f t="shared" si="6"/>
        <v>0</v>
      </c>
      <c r="I56" s="1097" t="str">
        <f>IF(G56&lt;&gt;0,H56*100/G56,"-")</f>
        <v>-</v>
      </c>
      <c r="J56" s="274"/>
    </row>
    <row r="57" spans="1:10" ht="15.95" customHeight="1">
      <c r="A57" s="1095">
        <v>44</v>
      </c>
      <c r="B57" s="1096" t="s">
        <v>621</v>
      </c>
      <c r="C57" s="449">
        <f>'ZZZ-PG1.DBF'!L857</f>
        <v>0</v>
      </c>
      <c r="D57" s="449">
        <f>'ZZZ-PG1.DBF'!V857</f>
        <v>0</v>
      </c>
      <c r="E57" s="449">
        <f>'ZZZ-PG1.DBF'!L874</f>
        <v>0</v>
      </c>
      <c r="F57" s="450">
        <f>'ZZZ-PG1.DBF'!V874</f>
        <v>0</v>
      </c>
      <c r="G57" s="449">
        <f t="shared" si="5"/>
        <v>0</v>
      </c>
      <c r="H57" s="449">
        <f t="shared" si="6"/>
        <v>0</v>
      </c>
      <c r="I57" s="1097" t="str">
        <f>IF(G57&lt;&gt;0,H57*100/G57,"-")</f>
        <v>-</v>
      </c>
      <c r="J57" s="274"/>
    </row>
    <row r="58" spans="1:10" ht="16.5" thickBot="1">
      <c r="A58" s="1103"/>
      <c r="B58" s="1104" t="s">
        <v>15</v>
      </c>
      <c r="C58" s="451">
        <f t="shared" ref="C58:H58" si="8">SUM(C48:C57)</f>
        <v>0</v>
      </c>
      <c r="D58" s="451">
        <f t="shared" si="8"/>
        <v>0</v>
      </c>
      <c r="E58" s="451">
        <f t="shared" si="8"/>
        <v>0</v>
      </c>
      <c r="F58" s="451">
        <f t="shared" si="8"/>
        <v>0</v>
      </c>
      <c r="G58" s="451">
        <f t="shared" si="8"/>
        <v>9890940</v>
      </c>
      <c r="H58" s="451">
        <f t="shared" si="8"/>
        <v>8538080</v>
      </c>
      <c r="I58" s="1105">
        <f>H58*100/G58</f>
        <v>86.322230243030489</v>
      </c>
      <c r="J58" s="274"/>
    </row>
    <row r="59" spans="1:10" ht="16.5" thickTop="1">
      <c r="J59" s="274"/>
    </row>
    <row r="60" spans="1:10">
      <c r="B60" s="957" t="s">
        <v>622</v>
      </c>
      <c r="C60" s="327"/>
      <c r="D60" s="958"/>
      <c r="E60" s="228" t="s">
        <v>0</v>
      </c>
      <c r="J60" s="274"/>
    </row>
    <row r="61" spans="1:10">
      <c r="B61" s="1264" t="s">
        <v>623</v>
      </c>
      <c r="C61" s="1265"/>
      <c r="E61" s="1106"/>
      <c r="F61" s="568"/>
      <c r="J61" s="274"/>
    </row>
    <row r="62" spans="1:10">
      <c r="B62" s="228" t="s">
        <v>333</v>
      </c>
      <c r="C62" s="328"/>
      <c r="E62" s="1096"/>
    </row>
    <row r="63" spans="1:10">
      <c r="F63" s="287" t="s">
        <v>366</v>
      </c>
    </row>
    <row r="64" spans="1:10">
      <c r="A64" s="228" t="s">
        <v>24</v>
      </c>
      <c r="F64" s="293" t="s">
        <v>234</v>
      </c>
    </row>
    <row r="65" spans="1:9">
      <c r="F65" s="294" t="s">
        <v>241</v>
      </c>
    </row>
    <row r="66" spans="1:9">
      <c r="E66" s="1106"/>
      <c r="F66" s="295" t="s">
        <v>14</v>
      </c>
    </row>
    <row r="67" spans="1:9">
      <c r="E67" s="1096"/>
    </row>
    <row r="71" spans="1:9">
      <c r="I71" s="960" t="s">
        <v>593</v>
      </c>
    </row>
    <row r="72" spans="1:9" ht="18.75">
      <c r="A72" s="1081"/>
      <c r="B72" s="1081"/>
      <c r="C72" s="1081"/>
      <c r="D72" s="1081"/>
      <c r="E72" s="1081"/>
      <c r="F72" s="1081"/>
      <c r="H72" s="1082"/>
    </row>
    <row r="73" spans="1:9" ht="20.25">
      <c r="A73" s="1276" t="s">
        <v>19</v>
      </c>
      <c r="B73" s="1276"/>
      <c r="C73" s="1276"/>
      <c r="D73" s="1276"/>
      <c r="E73" s="1276"/>
      <c r="F73" s="1276"/>
      <c r="G73" s="1276"/>
      <c r="H73" s="1276"/>
      <c r="I73" s="1276"/>
    </row>
    <row r="74" spans="1:9" ht="33.75">
      <c r="A74" s="1083"/>
      <c r="B74" s="1276"/>
      <c r="C74" s="1277"/>
      <c r="D74" s="1277"/>
      <c r="E74" s="1277"/>
      <c r="F74" s="1277"/>
      <c r="G74" s="1083"/>
      <c r="H74" s="1083"/>
    </row>
    <row r="75" spans="1:9">
      <c r="A75" s="1278" t="str">
        <f>A5</f>
        <v xml:space="preserve">පළාත් අමාත්‍යාංශයේ/දෙපාර්තමේන්තුවේ නම : </v>
      </c>
      <c r="B75" s="1278"/>
      <c r="C75" s="1278"/>
      <c r="D75" s="1278"/>
      <c r="E75" s="568"/>
      <c r="F75" s="568"/>
      <c r="G75" s="568"/>
    </row>
    <row r="76" spans="1:9">
      <c r="A76" s="1279" t="str">
        <f>A6</f>
        <v>වියදම් ශීර්ෂ අංකය :  603</v>
      </c>
      <c r="B76" s="1280"/>
      <c r="C76" s="568"/>
      <c r="D76" s="568"/>
      <c r="E76" s="568"/>
      <c r="F76" s="568"/>
      <c r="G76" s="568"/>
      <c r="H76" s="568"/>
    </row>
    <row r="77" spans="1:9">
      <c r="A77" s="568"/>
      <c r="B77" s="568"/>
      <c r="C77" s="1266"/>
      <c r="D77" s="1266"/>
      <c r="E77" s="568"/>
      <c r="F77" s="568"/>
      <c r="G77" s="1084"/>
      <c r="H77" s="568"/>
    </row>
    <row r="78" spans="1:9">
      <c r="A78" s="1085"/>
      <c r="B78" s="1086" t="s">
        <v>20</v>
      </c>
      <c r="C78" s="1267" t="str">
        <f>"වැඩසටහන "&amp;'ZZZ-PG1.DBF'!B882</f>
        <v xml:space="preserve">වැඩසටහන </v>
      </c>
      <c r="D78" s="1268"/>
      <c r="E78" s="1267" t="str">
        <f>"වැඩසටහන "&amp;'ZZZ-PG1.DBF'!B899</f>
        <v xml:space="preserve">වැඩසටහන </v>
      </c>
      <c r="F78" s="1268"/>
      <c r="G78" s="1267" t="s">
        <v>10</v>
      </c>
      <c r="H78" s="1269"/>
      <c r="I78" s="1268"/>
    </row>
    <row r="79" spans="1:9" ht="31.5">
      <c r="A79" s="1270" t="s">
        <v>21</v>
      </c>
      <c r="B79" s="1273" t="s">
        <v>22</v>
      </c>
      <c r="C79" s="1087" t="s">
        <v>327</v>
      </c>
      <c r="D79" s="1088" t="s">
        <v>328</v>
      </c>
      <c r="E79" s="1088" t="s">
        <v>329</v>
      </c>
      <c r="F79" s="1088" t="s">
        <v>330</v>
      </c>
      <c r="G79" s="1088" t="s">
        <v>331</v>
      </c>
      <c r="H79" s="1088" t="s">
        <v>26</v>
      </c>
      <c r="I79" s="1088" t="s">
        <v>332</v>
      </c>
    </row>
    <row r="80" spans="1:9">
      <c r="A80" s="1271"/>
      <c r="B80" s="1274"/>
      <c r="C80" s="1089">
        <v>1</v>
      </c>
      <c r="D80" s="1090">
        <v>2</v>
      </c>
      <c r="E80" s="1090">
        <v>3</v>
      </c>
      <c r="F80" s="1090">
        <v>4</v>
      </c>
      <c r="G80" s="1090">
        <v>5</v>
      </c>
      <c r="H80" s="1090">
        <v>6</v>
      </c>
      <c r="I80" s="1090" t="s">
        <v>117</v>
      </c>
    </row>
    <row r="81" spans="1:10">
      <c r="A81" s="1272"/>
      <c r="B81" s="1275"/>
      <c r="C81" s="1091" t="s">
        <v>9</v>
      </c>
      <c r="D81" s="1091" t="s">
        <v>9</v>
      </c>
      <c r="E81" s="1091" t="s">
        <v>9</v>
      </c>
      <c r="F81" s="1091" t="s">
        <v>9</v>
      </c>
      <c r="G81" s="1091" t="s">
        <v>9</v>
      </c>
      <c r="H81" s="1091" t="s">
        <v>9</v>
      </c>
      <c r="I81" s="1091" t="s">
        <v>23</v>
      </c>
    </row>
    <row r="82" spans="1:10">
      <c r="A82" s="1088"/>
      <c r="B82" s="1092"/>
      <c r="C82" s="1093"/>
      <c r="D82" s="1093"/>
      <c r="E82" s="1093"/>
      <c r="F82" s="1093"/>
      <c r="G82" s="1093"/>
      <c r="H82" s="1093"/>
      <c r="I82" s="1093"/>
    </row>
    <row r="83" spans="1:10" ht="15.95" customHeight="1">
      <c r="A83" s="1095">
        <v>22</v>
      </c>
      <c r="B83" s="1096" t="s">
        <v>472</v>
      </c>
      <c r="C83" s="449">
        <f>'ZZZ-PG1.DBF'!L882</f>
        <v>0</v>
      </c>
      <c r="D83" s="449">
        <f>'ZZZ-PG1.DBF'!V882</f>
        <v>0</v>
      </c>
      <c r="E83" s="449">
        <f>'ZZZ-PG1.DBF'!L899</f>
        <v>0</v>
      </c>
      <c r="F83" s="450">
        <f>'ZZZ-PG1.DBF'!V899</f>
        <v>0</v>
      </c>
      <c r="G83" s="449">
        <f t="shared" ref="G83:G92" si="9">C83+E83+G48</f>
        <v>8890940</v>
      </c>
      <c r="H83" s="449">
        <f t="shared" ref="H83:H92" si="10">D83+F83+H48</f>
        <v>8329097</v>
      </c>
      <c r="I83" s="1097">
        <f>IF(G83&lt;&gt;0,H83*100/G83,"-")</f>
        <v>93.680724422839432</v>
      </c>
      <c r="J83" s="1098"/>
    </row>
    <row r="84" spans="1:10" ht="15.95" customHeight="1">
      <c r="A84" s="1095">
        <v>23</v>
      </c>
      <c r="B84" s="1099" t="s">
        <v>615</v>
      </c>
      <c r="C84" s="449">
        <f>'ZZZ-PG1.DBF'!L883</f>
        <v>0</v>
      </c>
      <c r="D84" s="449">
        <f>'ZZZ-PG1.DBF'!V883</f>
        <v>0</v>
      </c>
      <c r="E84" s="449">
        <f>'ZZZ-PG1.DBF'!L900</f>
        <v>0</v>
      </c>
      <c r="F84" s="450">
        <f>'ZZZ-PG1.DBF'!V900</f>
        <v>0</v>
      </c>
      <c r="G84" s="449">
        <f t="shared" si="9"/>
        <v>1000000</v>
      </c>
      <c r="H84" s="449">
        <f t="shared" si="10"/>
        <v>208983</v>
      </c>
      <c r="I84" s="1097">
        <f t="shared" ref="I84:I89" si="11">IF(G84&lt;&gt;0,H84*100/G84,"-")</f>
        <v>20.898299999999999</v>
      </c>
      <c r="J84" s="1098"/>
    </row>
    <row r="85" spans="1:10" ht="15.95" customHeight="1">
      <c r="A85" s="1095">
        <v>24</v>
      </c>
      <c r="B85" s="1099" t="s">
        <v>616</v>
      </c>
      <c r="C85" s="449">
        <f>'ZZZ-PG1.DBF'!L884</f>
        <v>0</v>
      </c>
      <c r="D85" s="449">
        <f>'ZZZ-PG1.DBF'!V884</f>
        <v>0</v>
      </c>
      <c r="E85" s="449">
        <f>'ZZZ-PG1.DBF'!L901</f>
        <v>0</v>
      </c>
      <c r="F85" s="450">
        <f>'ZZZ-PG1.DBF'!V901</f>
        <v>0</v>
      </c>
      <c r="G85" s="449">
        <f t="shared" si="9"/>
        <v>0</v>
      </c>
      <c r="H85" s="449">
        <f t="shared" si="10"/>
        <v>0</v>
      </c>
      <c r="I85" s="1097" t="str">
        <f t="shared" si="11"/>
        <v>-</v>
      </c>
      <c r="J85" s="1098"/>
    </row>
    <row r="86" spans="1:10" ht="15.95" customHeight="1">
      <c r="A86" s="1095">
        <v>25</v>
      </c>
      <c r="B86" s="1099" t="s">
        <v>617</v>
      </c>
      <c r="C86" s="449">
        <f>'ZZZ-PG1.DBF'!L885</f>
        <v>0</v>
      </c>
      <c r="D86" s="449">
        <f>'ZZZ-PG1.DBF'!V885</f>
        <v>0</v>
      </c>
      <c r="E86" s="449">
        <f>'ZZZ-PG1.DBF'!L902</f>
        <v>0</v>
      </c>
      <c r="F86" s="450">
        <f>'ZZZ-PG1.DBF'!V902</f>
        <v>0</v>
      </c>
      <c r="G86" s="449">
        <f t="shared" si="9"/>
        <v>0</v>
      </c>
      <c r="H86" s="449">
        <f t="shared" si="10"/>
        <v>0</v>
      </c>
      <c r="I86" s="1097" t="str">
        <f t="shared" si="11"/>
        <v>-</v>
      </c>
      <c r="J86" s="1098"/>
    </row>
    <row r="87" spans="1:10" ht="15.95" customHeight="1">
      <c r="A87" s="1095">
        <v>30</v>
      </c>
      <c r="B87" s="1100" t="s">
        <v>618</v>
      </c>
      <c r="C87" s="449">
        <f>'ZZZ-PG1.DBF'!L886</f>
        <v>0</v>
      </c>
      <c r="D87" s="449">
        <f>'ZZZ-PG1.DBF'!V886</f>
        <v>0</v>
      </c>
      <c r="E87" s="449">
        <f>'ZZZ-PG1.DBF'!L903</f>
        <v>0</v>
      </c>
      <c r="F87" s="450">
        <f>'ZZZ-PG1.DBF'!V903</f>
        <v>0</v>
      </c>
      <c r="G87" s="449">
        <f t="shared" si="9"/>
        <v>0</v>
      </c>
      <c r="H87" s="449">
        <f t="shared" si="10"/>
        <v>0</v>
      </c>
      <c r="I87" s="1097" t="str">
        <f t="shared" si="11"/>
        <v>-</v>
      </c>
      <c r="J87" s="1098"/>
    </row>
    <row r="88" spans="1:10" ht="15.95" customHeight="1">
      <c r="A88" s="1095">
        <v>32</v>
      </c>
      <c r="B88" s="1101" t="s">
        <v>619</v>
      </c>
      <c r="C88" s="449">
        <f>'ZZZ-PG1.DBF'!L887</f>
        <v>0</v>
      </c>
      <c r="D88" s="449">
        <f>'ZZZ-PG1.DBF'!V887</f>
        <v>0</v>
      </c>
      <c r="E88" s="449">
        <f>'ZZZ-PG1.DBF'!L904</f>
        <v>0</v>
      </c>
      <c r="F88" s="450">
        <f>'ZZZ-PG1.DBF'!V904</f>
        <v>0</v>
      </c>
      <c r="G88" s="449">
        <f t="shared" si="9"/>
        <v>0</v>
      </c>
      <c r="H88" s="449">
        <f t="shared" si="10"/>
        <v>0</v>
      </c>
      <c r="I88" s="1097" t="str">
        <f t="shared" si="11"/>
        <v>-</v>
      </c>
      <c r="J88" s="1098"/>
    </row>
    <row r="89" spans="1:10" ht="15.95" customHeight="1">
      <c r="A89" s="1095">
        <v>33</v>
      </c>
      <c r="B89" s="1100" t="s">
        <v>620</v>
      </c>
      <c r="C89" s="449">
        <f>'ZZZ-PG1.DBF'!L888</f>
        <v>0</v>
      </c>
      <c r="D89" s="449">
        <f>'ZZZ-PG1.DBF'!V888</f>
        <v>0</v>
      </c>
      <c r="E89" s="449">
        <f>'ZZZ-PG1.DBF'!L905</f>
        <v>0</v>
      </c>
      <c r="F89" s="450">
        <f>'ZZZ-PG1.DBF'!V905</f>
        <v>0</v>
      </c>
      <c r="G89" s="449">
        <f t="shared" si="9"/>
        <v>0</v>
      </c>
      <c r="H89" s="449">
        <f t="shared" si="10"/>
        <v>0</v>
      </c>
      <c r="I89" s="1097" t="str">
        <f t="shared" si="11"/>
        <v>-</v>
      </c>
      <c r="J89" s="1098"/>
    </row>
    <row r="90" spans="1:10" ht="15.95" customHeight="1">
      <c r="A90" s="1095">
        <v>35</v>
      </c>
      <c r="B90" s="1102" t="s">
        <v>800</v>
      </c>
      <c r="C90" s="449">
        <f>'ZZZ-PG1.DBF'!L889</f>
        <v>0</v>
      </c>
      <c r="D90" s="449">
        <f>'ZZZ-PG1.DBF'!V889</f>
        <v>0</v>
      </c>
      <c r="E90" s="449">
        <f>'ZZZ-PG1.DBF'!L906</f>
        <v>0</v>
      </c>
      <c r="F90" s="450">
        <f>'ZZZ-PG1.DBF'!V906</f>
        <v>0</v>
      </c>
      <c r="G90" s="449">
        <f t="shared" si="9"/>
        <v>0</v>
      </c>
      <c r="H90" s="449">
        <f t="shared" si="10"/>
        <v>0</v>
      </c>
      <c r="I90" s="1097" t="str">
        <f>IF(G90&lt;&gt;0,H90*100/G90,"-")</f>
        <v>-</v>
      </c>
      <c r="J90" s="1098"/>
    </row>
    <row r="91" spans="1:10" ht="15.95" customHeight="1">
      <c r="A91" s="1095">
        <v>36</v>
      </c>
      <c r="B91" s="1102" t="s">
        <v>799</v>
      </c>
      <c r="C91" s="449">
        <f>'ZZZ-PG1.DBF'!L890</f>
        <v>0</v>
      </c>
      <c r="D91" s="449">
        <f>'ZZZ-PG1.DBF'!V890</f>
        <v>0</v>
      </c>
      <c r="E91" s="449">
        <f>'ZZZ-PG1.DBF'!L907</f>
        <v>0</v>
      </c>
      <c r="F91" s="450">
        <f>'ZZZ-PG1.DBF'!V907</f>
        <v>0</v>
      </c>
      <c r="G91" s="449">
        <f t="shared" si="9"/>
        <v>0</v>
      </c>
      <c r="H91" s="449">
        <f t="shared" si="10"/>
        <v>0</v>
      </c>
      <c r="I91" s="1097" t="str">
        <f>IF(G91&lt;&gt;0,H91*100/G91,"-")</f>
        <v>-</v>
      </c>
      <c r="J91" s="1098"/>
    </row>
    <row r="92" spans="1:10" ht="15.95" customHeight="1">
      <c r="A92" s="1095">
        <v>44</v>
      </c>
      <c r="B92" s="1096" t="s">
        <v>621</v>
      </c>
      <c r="C92" s="449">
        <f>'ZZZ-PG1.DBF'!L891</f>
        <v>0</v>
      </c>
      <c r="D92" s="449">
        <f>'ZZZ-PG1.DBF'!V891</f>
        <v>0</v>
      </c>
      <c r="E92" s="449">
        <f>'ZZZ-PG1.DBF'!L908</f>
        <v>0</v>
      </c>
      <c r="F92" s="450">
        <f>'ZZZ-PG1.DBF'!V908</f>
        <v>0</v>
      </c>
      <c r="G92" s="449">
        <f t="shared" si="9"/>
        <v>0</v>
      </c>
      <c r="H92" s="449">
        <f t="shared" si="10"/>
        <v>0</v>
      </c>
      <c r="I92" s="1097" t="str">
        <f>IF(G92&lt;&gt;0,H92*100/G92,"-")</f>
        <v>-</v>
      </c>
      <c r="J92" s="1098"/>
    </row>
    <row r="93" spans="1:10" ht="16.5" thickBot="1">
      <c r="A93" s="1103"/>
      <c r="B93" s="1104" t="s">
        <v>15</v>
      </c>
      <c r="C93" s="451">
        <f t="shared" ref="C93:H93" si="12">SUM(C83:C92)</f>
        <v>0</v>
      </c>
      <c r="D93" s="451">
        <f t="shared" si="12"/>
        <v>0</v>
      </c>
      <c r="E93" s="451">
        <f t="shared" si="12"/>
        <v>0</v>
      </c>
      <c r="F93" s="451">
        <f t="shared" si="12"/>
        <v>0</v>
      </c>
      <c r="G93" s="451">
        <f t="shared" si="12"/>
        <v>9890940</v>
      </c>
      <c r="H93" s="451">
        <f t="shared" si="12"/>
        <v>8538080</v>
      </c>
      <c r="I93" s="1105">
        <f>H93*100/G93</f>
        <v>86.322230243030489</v>
      </c>
      <c r="J93" s="274"/>
    </row>
    <row r="94" spans="1:10" ht="16.5" thickTop="1">
      <c r="J94" s="274"/>
    </row>
    <row r="95" spans="1:10">
      <c r="B95" s="957" t="s">
        <v>622</v>
      </c>
      <c r="C95" s="327"/>
      <c r="D95" s="958"/>
      <c r="E95" s="228" t="s">
        <v>0</v>
      </c>
      <c r="G95" s="1094" t="s">
        <v>0</v>
      </c>
      <c r="H95" s="1094" t="s">
        <v>0</v>
      </c>
      <c r="I95" s="1094" t="s">
        <v>0</v>
      </c>
      <c r="J95" s="274"/>
    </row>
    <row r="96" spans="1:10">
      <c r="B96" s="1264" t="s">
        <v>623</v>
      </c>
      <c r="C96" s="1265"/>
      <c r="E96" s="1106"/>
      <c r="F96" s="568"/>
      <c r="J96" s="274"/>
    </row>
    <row r="97" spans="1:9">
      <c r="B97" s="228" t="s">
        <v>333</v>
      </c>
      <c r="C97" s="328"/>
      <c r="E97" s="1096"/>
    </row>
    <row r="98" spans="1:9">
      <c r="F98" s="287" t="s">
        <v>366</v>
      </c>
    </row>
    <row r="99" spans="1:9">
      <c r="A99" s="228" t="s">
        <v>24</v>
      </c>
      <c r="F99" s="293" t="s">
        <v>234</v>
      </c>
    </row>
    <row r="100" spans="1:9">
      <c r="F100" s="294" t="s">
        <v>241</v>
      </c>
    </row>
    <row r="101" spans="1:9">
      <c r="E101" s="1106"/>
      <c r="F101" s="295" t="s">
        <v>14</v>
      </c>
    </row>
    <row r="102" spans="1:9">
      <c r="E102" s="1096"/>
    </row>
    <row r="106" spans="1:9">
      <c r="I106" s="960" t="s">
        <v>593</v>
      </c>
    </row>
    <row r="107" spans="1:9" ht="18.75">
      <c r="A107" s="1081"/>
      <c r="B107" s="1081"/>
      <c r="C107" s="1081"/>
      <c r="D107" s="1081"/>
      <c r="E107" s="1081"/>
      <c r="F107" s="1081"/>
      <c r="H107" s="1082"/>
    </row>
    <row r="108" spans="1:9" ht="20.25">
      <c r="A108" s="1276" t="s">
        <v>19</v>
      </c>
      <c r="B108" s="1276"/>
      <c r="C108" s="1276"/>
      <c r="D108" s="1276"/>
      <c r="E108" s="1276"/>
      <c r="F108" s="1276"/>
      <c r="G108" s="1276"/>
      <c r="H108" s="1276"/>
      <c r="I108" s="1276"/>
    </row>
    <row r="109" spans="1:9" ht="33.75">
      <c r="A109" s="1083"/>
      <c r="B109" s="1276"/>
      <c r="C109" s="1277"/>
      <c r="D109" s="1277"/>
      <c r="E109" s="1277"/>
      <c r="F109" s="1277"/>
      <c r="G109" s="1083"/>
      <c r="H109" s="1083"/>
    </row>
    <row r="110" spans="1:9">
      <c r="A110" s="1278" t="str">
        <f>A40</f>
        <v xml:space="preserve">පළාත් අමාත්‍යාංශයේ/දෙපාර්තමේන්තුවේ නම : </v>
      </c>
      <c r="B110" s="1278"/>
      <c r="C110" s="1278"/>
      <c r="D110" s="1278"/>
      <c r="E110" s="568"/>
      <c r="F110" s="568"/>
      <c r="G110" s="568"/>
    </row>
    <row r="111" spans="1:9">
      <c r="A111" s="1279" t="str">
        <f>A41</f>
        <v>වියදම් ශීර්ෂ අංකය :  603</v>
      </c>
      <c r="B111" s="1280"/>
      <c r="C111" s="568"/>
      <c r="D111" s="568"/>
      <c r="E111" s="568"/>
      <c r="F111" s="568"/>
      <c r="G111" s="568"/>
      <c r="H111" s="568"/>
    </row>
    <row r="112" spans="1:9">
      <c r="A112" s="568"/>
      <c r="B112" s="568"/>
      <c r="C112" s="1266"/>
      <c r="D112" s="1266"/>
      <c r="E112" s="568"/>
      <c r="F112" s="568"/>
      <c r="G112" s="1084"/>
      <c r="H112" s="568"/>
    </row>
    <row r="113" spans="1:10">
      <c r="A113" s="1085"/>
      <c r="B113" s="1086" t="s">
        <v>20</v>
      </c>
      <c r="C113" s="1267" t="str">
        <f>"වැඩසටහන "&amp;'ZZZ-PG1.DBF'!B916</f>
        <v xml:space="preserve">වැඩසටහන </v>
      </c>
      <c r="D113" s="1268"/>
      <c r="E113" s="1282" t="s">
        <v>0</v>
      </c>
      <c r="F113" s="1283"/>
      <c r="G113" s="1267" t="s">
        <v>10</v>
      </c>
      <c r="H113" s="1269"/>
      <c r="I113" s="1268"/>
    </row>
    <row r="114" spans="1:10" ht="31.5">
      <c r="A114" s="1270" t="s">
        <v>21</v>
      </c>
      <c r="B114" s="1273" t="s">
        <v>22</v>
      </c>
      <c r="C114" s="1087" t="s">
        <v>327</v>
      </c>
      <c r="D114" s="1088" t="s">
        <v>328</v>
      </c>
      <c r="E114" s="1088" t="s">
        <v>329</v>
      </c>
      <c r="F114" s="1088" t="s">
        <v>330</v>
      </c>
      <c r="G114" s="1088" t="s">
        <v>331</v>
      </c>
      <c r="H114" s="1088" t="s">
        <v>26</v>
      </c>
      <c r="I114" s="1088" t="s">
        <v>332</v>
      </c>
    </row>
    <row r="115" spans="1:10">
      <c r="A115" s="1271"/>
      <c r="B115" s="1274"/>
      <c r="C115" s="1089">
        <v>1</v>
      </c>
      <c r="D115" s="1090">
        <v>2</v>
      </c>
      <c r="E115" s="1090">
        <v>3</v>
      </c>
      <c r="F115" s="1090">
        <v>4</v>
      </c>
      <c r="G115" s="1090">
        <v>5</v>
      </c>
      <c r="H115" s="1090">
        <v>6</v>
      </c>
      <c r="I115" s="1090" t="s">
        <v>117</v>
      </c>
    </row>
    <row r="116" spans="1:10">
      <c r="A116" s="1272"/>
      <c r="B116" s="1275"/>
      <c r="C116" s="1091" t="s">
        <v>9</v>
      </c>
      <c r="D116" s="1091" t="s">
        <v>9</v>
      </c>
      <c r="E116" s="1091" t="s">
        <v>9</v>
      </c>
      <c r="F116" s="1091" t="s">
        <v>9</v>
      </c>
      <c r="G116" s="1091" t="s">
        <v>9</v>
      </c>
      <c r="H116" s="1091" t="s">
        <v>9</v>
      </c>
      <c r="I116" s="1091" t="s">
        <v>23</v>
      </c>
    </row>
    <row r="117" spans="1:10">
      <c r="A117" s="1088"/>
      <c r="B117" s="1092"/>
      <c r="C117" s="1093"/>
      <c r="D117" s="1093"/>
      <c r="E117" s="1093"/>
      <c r="F117" s="1093"/>
      <c r="G117" s="1093"/>
      <c r="H117" s="1093"/>
      <c r="I117" s="1093"/>
    </row>
    <row r="118" spans="1:10">
      <c r="A118" s="1095">
        <v>22</v>
      </c>
      <c r="B118" s="1096" t="s">
        <v>472</v>
      </c>
      <c r="C118" s="449">
        <f>'ZZZ-PG1.DBF'!L916</f>
        <v>0</v>
      </c>
      <c r="D118" s="449">
        <f>'ZZZ-PG1.DBF'!V916</f>
        <v>0</v>
      </c>
      <c r="E118" s="449"/>
      <c r="F118" s="450"/>
      <c r="G118" s="449">
        <f t="shared" ref="G118:G127" si="13">C118+E118+G83</f>
        <v>8890940</v>
      </c>
      <c r="H118" s="449">
        <f t="shared" ref="H118:H127" si="14">D118+F118+H83</f>
        <v>8329097</v>
      </c>
      <c r="I118" s="1097">
        <f>IF(G118&lt;&gt;0,H118*100/G118,"-")</f>
        <v>93.680724422839432</v>
      </c>
      <c r="J118" s="1098"/>
    </row>
    <row r="119" spans="1:10">
      <c r="A119" s="1095">
        <v>23</v>
      </c>
      <c r="B119" s="1099" t="s">
        <v>615</v>
      </c>
      <c r="C119" s="449">
        <f>'ZZZ-PG1.DBF'!L917</f>
        <v>0</v>
      </c>
      <c r="D119" s="449">
        <f>'ZZZ-PG1.DBF'!V917</f>
        <v>0</v>
      </c>
      <c r="E119" s="449"/>
      <c r="F119" s="450"/>
      <c r="G119" s="449">
        <f t="shared" si="13"/>
        <v>1000000</v>
      </c>
      <c r="H119" s="449">
        <f t="shared" si="14"/>
        <v>208983</v>
      </c>
      <c r="I119" s="1097">
        <f t="shared" ref="I119:I127" si="15">IF(G119&lt;&gt;0,H119*100/G119,"-")</f>
        <v>20.898299999999999</v>
      </c>
      <c r="J119" s="1098"/>
    </row>
    <row r="120" spans="1:10">
      <c r="A120" s="1095">
        <v>24</v>
      </c>
      <c r="B120" s="1099" t="s">
        <v>616</v>
      </c>
      <c r="C120" s="449">
        <f>'ZZZ-PG1.DBF'!L918</f>
        <v>0</v>
      </c>
      <c r="D120" s="449">
        <f>'ZZZ-PG1.DBF'!V918</f>
        <v>0</v>
      </c>
      <c r="E120" s="449"/>
      <c r="F120" s="450"/>
      <c r="G120" s="449">
        <f t="shared" si="13"/>
        <v>0</v>
      </c>
      <c r="H120" s="449">
        <f t="shared" si="14"/>
        <v>0</v>
      </c>
      <c r="I120" s="1097" t="str">
        <f t="shared" si="15"/>
        <v>-</v>
      </c>
      <c r="J120" s="1098"/>
    </row>
    <row r="121" spans="1:10">
      <c r="A121" s="1095">
        <v>25</v>
      </c>
      <c r="B121" s="1099" t="s">
        <v>617</v>
      </c>
      <c r="C121" s="449">
        <f>'ZZZ-PG1.DBF'!L919</f>
        <v>0</v>
      </c>
      <c r="D121" s="449">
        <f>'ZZZ-PG1.DBF'!V919</f>
        <v>0</v>
      </c>
      <c r="E121" s="449"/>
      <c r="F121" s="450"/>
      <c r="G121" s="449">
        <f t="shared" si="13"/>
        <v>0</v>
      </c>
      <c r="H121" s="449">
        <f t="shared" si="14"/>
        <v>0</v>
      </c>
      <c r="I121" s="1097" t="str">
        <f t="shared" si="15"/>
        <v>-</v>
      </c>
      <c r="J121" s="1098"/>
    </row>
    <row r="122" spans="1:10">
      <c r="A122" s="1095">
        <v>30</v>
      </c>
      <c r="B122" s="1100" t="s">
        <v>618</v>
      </c>
      <c r="C122" s="449">
        <f>'ZZZ-PG1.DBF'!L920</f>
        <v>0</v>
      </c>
      <c r="D122" s="449">
        <f>'ZZZ-PG1.DBF'!V920</f>
        <v>0</v>
      </c>
      <c r="E122" s="449"/>
      <c r="F122" s="450"/>
      <c r="G122" s="449">
        <f t="shared" si="13"/>
        <v>0</v>
      </c>
      <c r="H122" s="449">
        <f t="shared" si="14"/>
        <v>0</v>
      </c>
      <c r="I122" s="1097" t="str">
        <f t="shared" si="15"/>
        <v>-</v>
      </c>
      <c r="J122" s="1098"/>
    </row>
    <row r="123" spans="1:10">
      <c r="A123" s="1095">
        <v>32</v>
      </c>
      <c r="B123" s="1101" t="s">
        <v>619</v>
      </c>
      <c r="C123" s="449">
        <f>'ZZZ-PG1.DBF'!L921</f>
        <v>0</v>
      </c>
      <c r="D123" s="449">
        <f>'ZZZ-PG1.DBF'!V921</f>
        <v>0</v>
      </c>
      <c r="E123" s="449"/>
      <c r="F123" s="450"/>
      <c r="G123" s="449">
        <f t="shared" si="13"/>
        <v>0</v>
      </c>
      <c r="H123" s="449">
        <f t="shared" si="14"/>
        <v>0</v>
      </c>
      <c r="I123" s="1097" t="str">
        <f t="shared" si="15"/>
        <v>-</v>
      </c>
      <c r="J123" s="1098"/>
    </row>
    <row r="124" spans="1:10">
      <c r="A124" s="1095">
        <v>33</v>
      </c>
      <c r="B124" s="1100" t="s">
        <v>620</v>
      </c>
      <c r="C124" s="449">
        <f>'ZZZ-PG1.DBF'!L922</f>
        <v>0</v>
      </c>
      <c r="D124" s="449">
        <f>'ZZZ-PG1.DBF'!V922</f>
        <v>0</v>
      </c>
      <c r="E124" s="449"/>
      <c r="F124" s="450"/>
      <c r="G124" s="449">
        <f t="shared" si="13"/>
        <v>0</v>
      </c>
      <c r="H124" s="449">
        <f t="shared" si="14"/>
        <v>0</v>
      </c>
      <c r="I124" s="1097" t="str">
        <f t="shared" si="15"/>
        <v>-</v>
      </c>
      <c r="J124" s="1098"/>
    </row>
    <row r="125" spans="1:10">
      <c r="A125" s="1095">
        <v>35</v>
      </c>
      <c r="B125" s="1102" t="s">
        <v>800</v>
      </c>
      <c r="C125" s="449">
        <f>'ZZZ-PG1.DBF'!L923</f>
        <v>0</v>
      </c>
      <c r="D125" s="449">
        <f>'ZZZ-PG1.DBF'!V923</f>
        <v>0</v>
      </c>
      <c r="E125" s="449"/>
      <c r="F125" s="450"/>
      <c r="G125" s="449">
        <f t="shared" si="13"/>
        <v>0</v>
      </c>
      <c r="H125" s="449">
        <f t="shared" si="14"/>
        <v>0</v>
      </c>
      <c r="I125" s="1097" t="str">
        <f t="shared" si="15"/>
        <v>-</v>
      </c>
      <c r="J125" s="1098"/>
    </row>
    <row r="126" spans="1:10">
      <c r="A126" s="1095">
        <v>36</v>
      </c>
      <c r="B126" s="1102" t="s">
        <v>799</v>
      </c>
      <c r="C126" s="449">
        <f>'ZZZ-PG1.DBF'!L924</f>
        <v>0</v>
      </c>
      <c r="D126" s="449">
        <f>'ZZZ-PG1.DBF'!V924</f>
        <v>0</v>
      </c>
      <c r="E126" s="449"/>
      <c r="F126" s="450"/>
      <c r="G126" s="449">
        <f t="shared" si="13"/>
        <v>0</v>
      </c>
      <c r="H126" s="449">
        <f t="shared" si="14"/>
        <v>0</v>
      </c>
      <c r="I126" s="1097" t="str">
        <f t="shared" si="15"/>
        <v>-</v>
      </c>
      <c r="J126" s="1098"/>
    </row>
    <row r="127" spans="1:10">
      <c r="A127" s="1095">
        <v>44</v>
      </c>
      <c r="B127" s="1096" t="s">
        <v>621</v>
      </c>
      <c r="C127" s="449">
        <f>'ZZZ-PG1.DBF'!L925</f>
        <v>0</v>
      </c>
      <c r="D127" s="449">
        <f>'ZZZ-PG1.DBF'!V925</f>
        <v>0</v>
      </c>
      <c r="E127" s="449"/>
      <c r="F127" s="450"/>
      <c r="G127" s="449">
        <f t="shared" si="13"/>
        <v>0</v>
      </c>
      <c r="H127" s="449">
        <f t="shared" si="14"/>
        <v>0</v>
      </c>
      <c r="I127" s="1097" t="str">
        <f t="shared" si="15"/>
        <v>-</v>
      </c>
      <c r="J127" s="1098"/>
    </row>
    <row r="128" spans="1:10" ht="16.5" thickBot="1">
      <c r="A128" s="1103"/>
      <c r="B128" s="1104" t="s">
        <v>15</v>
      </c>
      <c r="C128" s="451">
        <f t="shared" ref="C128:H128" si="16">SUM(C118:C127)</f>
        <v>0</v>
      </c>
      <c r="D128" s="451">
        <f t="shared" si="16"/>
        <v>0</v>
      </c>
      <c r="E128" s="451">
        <f t="shared" si="16"/>
        <v>0</v>
      </c>
      <c r="F128" s="451">
        <f t="shared" si="16"/>
        <v>0</v>
      </c>
      <c r="G128" s="451">
        <f t="shared" si="16"/>
        <v>9890940</v>
      </c>
      <c r="H128" s="451">
        <f t="shared" si="16"/>
        <v>8538080</v>
      </c>
      <c r="I128" s="1105">
        <f>H128*100/G128</f>
        <v>86.322230243030489</v>
      </c>
      <c r="J128" s="274"/>
    </row>
    <row r="129" spans="1:10" ht="16.5" thickTop="1">
      <c r="J129" s="274"/>
    </row>
    <row r="130" spans="1:10">
      <c r="B130" s="957" t="s">
        <v>622</v>
      </c>
      <c r="C130" s="327"/>
      <c r="D130" s="958"/>
      <c r="E130" s="228" t="s">
        <v>0</v>
      </c>
      <c r="G130" s="1094" t="s">
        <v>0</v>
      </c>
      <c r="H130" s="1094" t="s">
        <v>0</v>
      </c>
      <c r="I130" s="1094" t="s">
        <v>0</v>
      </c>
      <c r="J130" s="274"/>
    </row>
    <row r="131" spans="1:10">
      <c r="B131" s="1264" t="s">
        <v>623</v>
      </c>
      <c r="C131" s="1265"/>
      <c r="E131" s="1106"/>
      <c r="F131" s="568"/>
      <c r="J131" s="274"/>
    </row>
    <row r="132" spans="1:10">
      <c r="B132" s="228" t="s">
        <v>333</v>
      </c>
      <c r="C132" s="328"/>
      <c r="E132" s="1096"/>
    </row>
    <row r="133" spans="1:10">
      <c r="F133" s="287" t="s">
        <v>366</v>
      </c>
    </row>
    <row r="134" spans="1:10">
      <c r="A134" s="228" t="s">
        <v>24</v>
      </c>
      <c r="F134" s="293" t="s">
        <v>234</v>
      </c>
    </row>
    <row r="135" spans="1:10">
      <c r="F135" s="294" t="s">
        <v>241</v>
      </c>
    </row>
    <row r="136" spans="1:10">
      <c r="E136" s="1106"/>
      <c r="F136" s="295" t="s">
        <v>14</v>
      </c>
    </row>
  </sheetData>
  <mergeCells count="44">
    <mergeCell ref="B131:C131"/>
    <mergeCell ref="C113:D113"/>
    <mergeCell ref="E113:F113"/>
    <mergeCell ref="G113:I113"/>
    <mergeCell ref="A114:A116"/>
    <mergeCell ref="B114:B116"/>
    <mergeCell ref="A108:I108"/>
    <mergeCell ref="B109:F109"/>
    <mergeCell ref="A110:D110"/>
    <mergeCell ref="A111:B111"/>
    <mergeCell ref="C112:D112"/>
    <mergeCell ref="A9:A11"/>
    <mergeCell ref="B9:B11"/>
    <mergeCell ref="B26:C26"/>
    <mergeCell ref="A3:I3"/>
    <mergeCell ref="B4:F4"/>
    <mergeCell ref="A6:B6"/>
    <mergeCell ref="C7:D7"/>
    <mergeCell ref="C8:D8"/>
    <mergeCell ref="E8:F8"/>
    <mergeCell ref="G8:I8"/>
    <mergeCell ref="C5:E5"/>
    <mergeCell ref="A38:I38"/>
    <mergeCell ref="B39:F39"/>
    <mergeCell ref="A40:D40"/>
    <mergeCell ref="A41:B41"/>
    <mergeCell ref="C42:D42"/>
    <mergeCell ref="C43:D43"/>
    <mergeCell ref="E43:F43"/>
    <mergeCell ref="G43:I43"/>
    <mergeCell ref="A44:A46"/>
    <mergeCell ref="B44:B46"/>
    <mergeCell ref="A79:A81"/>
    <mergeCell ref="B79:B81"/>
    <mergeCell ref="B61:C61"/>
    <mergeCell ref="A73:I73"/>
    <mergeCell ref="B74:F74"/>
    <mergeCell ref="A75:D75"/>
    <mergeCell ref="A76:B76"/>
    <mergeCell ref="B96:C96"/>
    <mergeCell ref="C77:D77"/>
    <mergeCell ref="C78:D78"/>
    <mergeCell ref="E78:F78"/>
    <mergeCell ref="G78:I78"/>
  </mergeCells>
  <printOptions horizontalCentered="1"/>
  <pageMargins left="0.70866141732283505" right="3.9370078740157501E-2" top="2" bottom="3.9370078740157501E-2" header="0.118110236220472" footer="0.27559055118110198"/>
  <pageSetup paperSize="9" scale="74" firstPageNumber="40" orientation="landscape" useFirstPageNumber="1" r:id="rId1"/>
  <headerFooter differentOddEven="1"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00000"/>
  </sheetPr>
  <dimension ref="A1:O48"/>
  <sheetViews>
    <sheetView workbookViewId="0">
      <selection sqref="A1:L33"/>
    </sheetView>
  </sheetViews>
  <sheetFormatPr defaultRowHeight="15.75"/>
  <cols>
    <col min="1" max="1" width="10" style="1107" customWidth="1"/>
    <col min="2" max="2" width="49.85546875" style="1107" customWidth="1"/>
    <col min="3" max="3" width="12.85546875" style="1107" customWidth="1"/>
    <col min="4" max="4" width="14.140625" style="1107" customWidth="1"/>
    <col min="5" max="5" width="12.42578125" style="1107" customWidth="1"/>
    <col min="6" max="6" width="14.28515625" style="1107" customWidth="1"/>
    <col min="7" max="7" width="14.7109375" style="1107" customWidth="1"/>
    <col min="8" max="10" width="12.42578125" style="1107" customWidth="1"/>
    <col min="11" max="11" width="14.7109375" style="1107" customWidth="1"/>
    <col min="12" max="12" width="13.28515625" style="1107" customWidth="1"/>
    <col min="13" max="13" width="3" style="1107" customWidth="1"/>
    <col min="14" max="14" width="9.140625" style="1107"/>
    <col min="15" max="15" width="81.5703125" style="281" customWidth="1"/>
    <col min="16" max="258" width="9.140625" style="1107"/>
    <col min="259" max="259" width="10" style="1107" customWidth="1"/>
    <col min="260" max="260" width="49.42578125" style="1107" customWidth="1"/>
    <col min="261" max="261" width="12.85546875" style="1107" customWidth="1"/>
    <col min="262" max="262" width="12.140625" style="1107" customWidth="1"/>
    <col min="263" max="263" width="12.42578125" style="1107" customWidth="1"/>
    <col min="264" max="264" width="11.85546875" style="1107" customWidth="1"/>
    <col min="265" max="265" width="14.7109375" style="1107" customWidth="1"/>
    <col min="266" max="266" width="12.42578125" style="1107" customWidth="1"/>
    <col min="267" max="267" width="14.7109375" style="1107" customWidth="1"/>
    <col min="268" max="268" width="13.28515625" style="1107" customWidth="1"/>
    <col min="269" max="269" width="3" style="1107" customWidth="1"/>
    <col min="270" max="514" width="9.140625" style="1107"/>
    <col min="515" max="515" width="10" style="1107" customWidth="1"/>
    <col min="516" max="516" width="49.42578125" style="1107" customWidth="1"/>
    <col min="517" max="517" width="12.85546875" style="1107" customWidth="1"/>
    <col min="518" max="518" width="12.140625" style="1107" customWidth="1"/>
    <col min="519" max="519" width="12.42578125" style="1107" customWidth="1"/>
    <col min="520" max="520" width="11.85546875" style="1107" customWidth="1"/>
    <col min="521" max="521" width="14.7109375" style="1107" customWidth="1"/>
    <col min="522" max="522" width="12.42578125" style="1107" customWidth="1"/>
    <col min="523" max="523" width="14.7109375" style="1107" customWidth="1"/>
    <col min="524" max="524" width="13.28515625" style="1107" customWidth="1"/>
    <col min="525" max="525" width="3" style="1107" customWidth="1"/>
    <col min="526" max="770" width="9.140625" style="1107"/>
    <col min="771" max="771" width="10" style="1107" customWidth="1"/>
    <col min="772" max="772" width="49.42578125" style="1107" customWidth="1"/>
    <col min="773" max="773" width="12.85546875" style="1107" customWidth="1"/>
    <col min="774" max="774" width="12.140625" style="1107" customWidth="1"/>
    <col min="775" max="775" width="12.42578125" style="1107" customWidth="1"/>
    <col min="776" max="776" width="11.85546875" style="1107" customWidth="1"/>
    <col min="777" max="777" width="14.7109375" style="1107" customWidth="1"/>
    <col min="778" max="778" width="12.42578125" style="1107" customWidth="1"/>
    <col min="779" max="779" width="14.7109375" style="1107" customWidth="1"/>
    <col min="780" max="780" width="13.28515625" style="1107" customWidth="1"/>
    <col min="781" max="781" width="3" style="1107" customWidth="1"/>
    <col min="782" max="1026" width="9.140625" style="1107"/>
    <col min="1027" max="1027" width="10" style="1107" customWidth="1"/>
    <col min="1028" max="1028" width="49.42578125" style="1107" customWidth="1"/>
    <col min="1029" max="1029" width="12.85546875" style="1107" customWidth="1"/>
    <col min="1030" max="1030" width="12.140625" style="1107" customWidth="1"/>
    <col min="1031" max="1031" width="12.42578125" style="1107" customWidth="1"/>
    <col min="1032" max="1032" width="11.85546875" style="1107" customWidth="1"/>
    <col min="1033" max="1033" width="14.7109375" style="1107" customWidth="1"/>
    <col min="1034" max="1034" width="12.42578125" style="1107" customWidth="1"/>
    <col min="1035" max="1035" width="14.7109375" style="1107" customWidth="1"/>
    <col min="1036" max="1036" width="13.28515625" style="1107" customWidth="1"/>
    <col min="1037" max="1037" width="3" style="1107" customWidth="1"/>
    <col min="1038" max="1282" width="9.140625" style="1107"/>
    <col min="1283" max="1283" width="10" style="1107" customWidth="1"/>
    <col min="1284" max="1284" width="49.42578125" style="1107" customWidth="1"/>
    <col min="1285" max="1285" width="12.85546875" style="1107" customWidth="1"/>
    <col min="1286" max="1286" width="12.140625" style="1107" customWidth="1"/>
    <col min="1287" max="1287" width="12.42578125" style="1107" customWidth="1"/>
    <col min="1288" max="1288" width="11.85546875" style="1107" customWidth="1"/>
    <col min="1289" max="1289" width="14.7109375" style="1107" customWidth="1"/>
    <col min="1290" max="1290" width="12.42578125" style="1107" customWidth="1"/>
    <col min="1291" max="1291" width="14.7109375" style="1107" customWidth="1"/>
    <col min="1292" max="1292" width="13.28515625" style="1107" customWidth="1"/>
    <col min="1293" max="1293" width="3" style="1107" customWidth="1"/>
    <col min="1294" max="1538" width="9.140625" style="1107"/>
    <col min="1539" max="1539" width="10" style="1107" customWidth="1"/>
    <col min="1540" max="1540" width="49.42578125" style="1107" customWidth="1"/>
    <col min="1541" max="1541" width="12.85546875" style="1107" customWidth="1"/>
    <col min="1542" max="1542" width="12.140625" style="1107" customWidth="1"/>
    <col min="1543" max="1543" width="12.42578125" style="1107" customWidth="1"/>
    <col min="1544" max="1544" width="11.85546875" style="1107" customWidth="1"/>
    <col min="1545" max="1545" width="14.7109375" style="1107" customWidth="1"/>
    <col min="1546" max="1546" width="12.42578125" style="1107" customWidth="1"/>
    <col min="1547" max="1547" width="14.7109375" style="1107" customWidth="1"/>
    <col min="1548" max="1548" width="13.28515625" style="1107" customWidth="1"/>
    <col min="1549" max="1549" width="3" style="1107" customWidth="1"/>
    <col min="1550" max="1794" width="9.140625" style="1107"/>
    <col min="1795" max="1795" width="10" style="1107" customWidth="1"/>
    <col min="1796" max="1796" width="49.42578125" style="1107" customWidth="1"/>
    <col min="1797" max="1797" width="12.85546875" style="1107" customWidth="1"/>
    <col min="1798" max="1798" width="12.140625" style="1107" customWidth="1"/>
    <col min="1799" max="1799" width="12.42578125" style="1107" customWidth="1"/>
    <col min="1800" max="1800" width="11.85546875" style="1107" customWidth="1"/>
    <col min="1801" max="1801" width="14.7109375" style="1107" customWidth="1"/>
    <col min="1802" max="1802" width="12.42578125" style="1107" customWidth="1"/>
    <col min="1803" max="1803" width="14.7109375" style="1107" customWidth="1"/>
    <col min="1804" max="1804" width="13.28515625" style="1107" customWidth="1"/>
    <col min="1805" max="1805" width="3" style="1107" customWidth="1"/>
    <col min="1806" max="2050" width="9.140625" style="1107"/>
    <col min="2051" max="2051" width="10" style="1107" customWidth="1"/>
    <col min="2052" max="2052" width="49.42578125" style="1107" customWidth="1"/>
    <col min="2053" max="2053" width="12.85546875" style="1107" customWidth="1"/>
    <col min="2054" max="2054" width="12.140625" style="1107" customWidth="1"/>
    <col min="2055" max="2055" width="12.42578125" style="1107" customWidth="1"/>
    <col min="2056" max="2056" width="11.85546875" style="1107" customWidth="1"/>
    <col min="2057" max="2057" width="14.7109375" style="1107" customWidth="1"/>
    <col min="2058" max="2058" width="12.42578125" style="1107" customWidth="1"/>
    <col min="2059" max="2059" width="14.7109375" style="1107" customWidth="1"/>
    <col min="2060" max="2060" width="13.28515625" style="1107" customWidth="1"/>
    <col min="2061" max="2061" width="3" style="1107" customWidth="1"/>
    <col min="2062" max="2306" width="9.140625" style="1107"/>
    <col min="2307" max="2307" width="10" style="1107" customWidth="1"/>
    <col min="2308" max="2308" width="49.42578125" style="1107" customWidth="1"/>
    <col min="2309" max="2309" width="12.85546875" style="1107" customWidth="1"/>
    <col min="2310" max="2310" width="12.140625" style="1107" customWidth="1"/>
    <col min="2311" max="2311" width="12.42578125" style="1107" customWidth="1"/>
    <col min="2312" max="2312" width="11.85546875" style="1107" customWidth="1"/>
    <col min="2313" max="2313" width="14.7109375" style="1107" customWidth="1"/>
    <col min="2314" max="2314" width="12.42578125" style="1107" customWidth="1"/>
    <col min="2315" max="2315" width="14.7109375" style="1107" customWidth="1"/>
    <col min="2316" max="2316" width="13.28515625" style="1107" customWidth="1"/>
    <col min="2317" max="2317" width="3" style="1107" customWidth="1"/>
    <col min="2318" max="2562" width="9.140625" style="1107"/>
    <col min="2563" max="2563" width="10" style="1107" customWidth="1"/>
    <col min="2564" max="2564" width="49.42578125" style="1107" customWidth="1"/>
    <col min="2565" max="2565" width="12.85546875" style="1107" customWidth="1"/>
    <col min="2566" max="2566" width="12.140625" style="1107" customWidth="1"/>
    <col min="2567" max="2567" width="12.42578125" style="1107" customWidth="1"/>
    <col min="2568" max="2568" width="11.85546875" style="1107" customWidth="1"/>
    <col min="2569" max="2569" width="14.7109375" style="1107" customWidth="1"/>
    <col min="2570" max="2570" width="12.42578125" style="1107" customWidth="1"/>
    <col min="2571" max="2571" width="14.7109375" style="1107" customWidth="1"/>
    <col min="2572" max="2572" width="13.28515625" style="1107" customWidth="1"/>
    <col min="2573" max="2573" width="3" style="1107" customWidth="1"/>
    <col min="2574" max="2818" width="9.140625" style="1107"/>
    <col min="2819" max="2819" width="10" style="1107" customWidth="1"/>
    <col min="2820" max="2820" width="49.42578125" style="1107" customWidth="1"/>
    <col min="2821" max="2821" width="12.85546875" style="1107" customWidth="1"/>
    <col min="2822" max="2822" width="12.140625" style="1107" customWidth="1"/>
    <col min="2823" max="2823" width="12.42578125" style="1107" customWidth="1"/>
    <col min="2824" max="2824" width="11.85546875" style="1107" customWidth="1"/>
    <col min="2825" max="2825" width="14.7109375" style="1107" customWidth="1"/>
    <col min="2826" max="2826" width="12.42578125" style="1107" customWidth="1"/>
    <col min="2827" max="2827" width="14.7109375" style="1107" customWidth="1"/>
    <col min="2828" max="2828" width="13.28515625" style="1107" customWidth="1"/>
    <col min="2829" max="2829" width="3" style="1107" customWidth="1"/>
    <col min="2830" max="3074" width="9.140625" style="1107"/>
    <col min="3075" max="3075" width="10" style="1107" customWidth="1"/>
    <col min="3076" max="3076" width="49.42578125" style="1107" customWidth="1"/>
    <col min="3077" max="3077" width="12.85546875" style="1107" customWidth="1"/>
    <col min="3078" max="3078" width="12.140625" style="1107" customWidth="1"/>
    <col min="3079" max="3079" width="12.42578125" style="1107" customWidth="1"/>
    <col min="3080" max="3080" width="11.85546875" style="1107" customWidth="1"/>
    <col min="3081" max="3081" width="14.7109375" style="1107" customWidth="1"/>
    <col min="3082" max="3082" width="12.42578125" style="1107" customWidth="1"/>
    <col min="3083" max="3083" width="14.7109375" style="1107" customWidth="1"/>
    <col min="3084" max="3084" width="13.28515625" style="1107" customWidth="1"/>
    <col min="3085" max="3085" width="3" style="1107" customWidth="1"/>
    <col min="3086" max="3330" width="9.140625" style="1107"/>
    <col min="3331" max="3331" width="10" style="1107" customWidth="1"/>
    <col min="3332" max="3332" width="49.42578125" style="1107" customWidth="1"/>
    <col min="3333" max="3333" width="12.85546875" style="1107" customWidth="1"/>
    <col min="3334" max="3334" width="12.140625" style="1107" customWidth="1"/>
    <col min="3335" max="3335" width="12.42578125" style="1107" customWidth="1"/>
    <col min="3336" max="3336" width="11.85546875" style="1107" customWidth="1"/>
    <col min="3337" max="3337" width="14.7109375" style="1107" customWidth="1"/>
    <col min="3338" max="3338" width="12.42578125" style="1107" customWidth="1"/>
    <col min="3339" max="3339" width="14.7109375" style="1107" customWidth="1"/>
    <col min="3340" max="3340" width="13.28515625" style="1107" customWidth="1"/>
    <col min="3341" max="3341" width="3" style="1107" customWidth="1"/>
    <col min="3342" max="3586" width="9.140625" style="1107"/>
    <col min="3587" max="3587" width="10" style="1107" customWidth="1"/>
    <col min="3588" max="3588" width="49.42578125" style="1107" customWidth="1"/>
    <col min="3589" max="3589" width="12.85546875" style="1107" customWidth="1"/>
    <col min="3590" max="3590" width="12.140625" style="1107" customWidth="1"/>
    <col min="3591" max="3591" width="12.42578125" style="1107" customWidth="1"/>
    <col min="3592" max="3592" width="11.85546875" style="1107" customWidth="1"/>
    <col min="3593" max="3593" width="14.7109375" style="1107" customWidth="1"/>
    <col min="3594" max="3594" width="12.42578125" style="1107" customWidth="1"/>
    <col min="3595" max="3595" width="14.7109375" style="1107" customWidth="1"/>
    <col min="3596" max="3596" width="13.28515625" style="1107" customWidth="1"/>
    <col min="3597" max="3597" width="3" style="1107" customWidth="1"/>
    <col min="3598" max="3842" width="9.140625" style="1107"/>
    <col min="3843" max="3843" width="10" style="1107" customWidth="1"/>
    <col min="3844" max="3844" width="49.42578125" style="1107" customWidth="1"/>
    <col min="3845" max="3845" width="12.85546875" style="1107" customWidth="1"/>
    <col min="3846" max="3846" width="12.140625" style="1107" customWidth="1"/>
    <col min="3847" max="3847" width="12.42578125" style="1107" customWidth="1"/>
    <col min="3848" max="3848" width="11.85546875" style="1107" customWidth="1"/>
    <col min="3849" max="3849" width="14.7109375" style="1107" customWidth="1"/>
    <col min="3850" max="3850" width="12.42578125" style="1107" customWidth="1"/>
    <col min="3851" max="3851" width="14.7109375" style="1107" customWidth="1"/>
    <col min="3852" max="3852" width="13.28515625" style="1107" customWidth="1"/>
    <col min="3853" max="3853" width="3" style="1107" customWidth="1"/>
    <col min="3854" max="4098" width="9.140625" style="1107"/>
    <col min="4099" max="4099" width="10" style="1107" customWidth="1"/>
    <col min="4100" max="4100" width="49.42578125" style="1107" customWidth="1"/>
    <col min="4101" max="4101" width="12.85546875" style="1107" customWidth="1"/>
    <col min="4102" max="4102" width="12.140625" style="1107" customWidth="1"/>
    <col min="4103" max="4103" width="12.42578125" style="1107" customWidth="1"/>
    <col min="4104" max="4104" width="11.85546875" style="1107" customWidth="1"/>
    <col min="4105" max="4105" width="14.7109375" style="1107" customWidth="1"/>
    <col min="4106" max="4106" width="12.42578125" style="1107" customWidth="1"/>
    <col min="4107" max="4107" width="14.7109375" style="1107" customWidth="1"/>
    <col min="4108" max="4108" width="13.28515625" style="1107" customWidth="1"/>
    <col min="4109" max="4109" width="3" style="1107" customWidth="1"/>
    <col min="4110" max="4354" width="9.140625" style="1107"/>
    <col min="4355" max="4355" width="10" style="1107" customWidth="1"/>
    <col min="4356" max="4356" width="49.42578125" style="1107" customWidth="1"/>
    <col min="4357" max="4357" width="12.85546875" style="1107" customWidth="1"/>
    <col min="4358" max="4358" width="12.140625" style="1107" customWidth="1"/>
    <col min="4359" max="4359" width="12.42578125" style="1107" customWidth="1"/>
    <col min="4360" max="4360" width="11.85546875" style="1107" customWidth="1"/>
    <col min="4361" max="4361" width="14.7109375" style="1107" customWidth="1"/>
    <col min="4362" max="4362" width="12.42578125" style="1107" customWidth="1"/>
    <col min="4363" max="4363" width="14.7109375" style="1107" customWidth="1"/>
    <col min="4364" max="4364" width="13.28515625" style="1107" customWidth="1"/>
    <col min="4365" max="4365" width="3" style="1107" customWidth="1"/>
    <col min="4366" max="4610" width="9.140625" style="1107"/>
    <col min="4611" max="4611" width="10" style="1107" customWidth="1"/>
    <col min="4612" max="4612" width="49.42578125" style="1107" customWidth="1"/>
    <col min="4613" max="4613" width="12.85546875" style="1107" customWidth="1"/>
    <col min="4614" max="4614" width="12.140625" style="1107" customWidth="1"/>
    <col min="4615" max="4615" width="12.42578125" style="1107" customWidth="1"/>
    <col min="4616" max="4616" width="11.85546875" style="1107" customWidth="1"/>
    <col min="4617" max="4617" width="14.7109375" style="1107" customWidth="1"/>
    <col min="4618" max="4618" width="12.42578125" style="1107" customWidth="1"/>
    <col min="4619" max="4619" width="14.7109375" style="1107" customWidth="1"/>
    <col min="4620" max="4620" width="13.28515625" style="1107" customWidth="1"/>
    <col min="4621" max="4621" width="3" style="1107" customWidth="1"/>
    <col min="4622" max="4866" width="9.140625" style="1107"/>
    <col min="4867" max="4867" width="10" style="1107" customWidth="1"/>
    <col min="4868" max="4868" width="49.42578125" style="1107" customWidth="1"/>
    <col min="4869" max="4869" width="12.85546875" style="1107" customWidth="1"/>
    <col min="4870" max="4870" width="12.140625" style="1107" customWidth="1"/>
    <col min="4871" max="4871" width="12.42578125" style="1107" customWidth="1"/>
    <col min="4872" max="4872" width="11.85546875" style="1107" customWidth="1"/>
    <col min="4873" max="4873" width="14.7109375" style="1107" customWidth="1"/>
    <col min="4874" max="4874" width="12.42578125" style="1107" customWidth="1"/>
    <col min="4875" max="4875" width="14.7109375" style="1107" customWidth="1"/>
    <col min="4876" max="4876" width="13.28515625" style="1107" customWidth="1"/>
    <col min="4877" max="4877" width="3" style="1107" customWidth="1"/>
    <col min="4878" max="5122" width="9.140625" style="1107"/>
    <col min="5123" max="5123" width="10" style="1107" customWidth="1"/>
    <col min="5124" max="5124" width="49.42578125" style="1107" customWidth="1"/>
    <col min="5125" max="5125" width="12.85546875" style="1107" customWidth="1"/>
    <col min="5126" max="5126" width="12.140625" style="1107" customWidth="1"/>
    <col min="5127" max="5127" width="12.42578125" style="1107" customWidth="1"/>
    <col min="5128" max="5128" width="11.85546875" style="1107" customWidth="1"/>
    <col min="5129" max="5129" width="14.7109375" style="1107" customWidth="1"/>
    <col min="5130" max="5130" width="12.42578125" style="1107" customWidth="1"/>
    <col min="5131" max="5131" width="14.7109375" style="1107" customWidth="1"/>
    <col min="5132" max="5132" width="13.28515625" style="1107" customWidth="1"/>
    <col min="5133" max="5133" width="3" style="1107" customWidth="1"/>
    <col min="5134" max="5378" width="9.140625" style="1107"/>
    <col min="5379" max="5379" width="10" style="1107" customWidth="1"/>
    <col min="5380" max="5380" width="49.42578125" style="1107" customWidth="1"/>
    <col min="5381" max="5381" width="12.85546875" style="1107" customWidth="1"/>
    <col min="5382" max="5382" width="12.140625" style="1107" customWidth="1"/>
    <col min="5383" max="5383" width="12.42578125" style="1107" customWidth="1"/>
    <col min="5384" max="5384" width="11.85546875" style="1107" customWidth="1"/>
    <col min="5385" max="5385" width="14.7109375" style="1107" customWidth="1"/>
    <col min="5386" max="5386" width="12.42578125" style="1107" customWidth="1"/>
    <col min="5387" max="5387" width="14.7109375" style="1107" customWidth="1"/>
    <col min="5388" max="5388" width="13.28515625" style="1107" customWidth="1"/>
    <col min="5389" max="5389" width="3" style="1107" customWidth="1"/>
    <col min="5390" max="5634" width="9.140625" style="1107"/>
    <col min="5635" max="5635" width="10" style="1107" customWidth="1"/>
    <col min="5636" max="5636" width="49.42578125" style="1107" customWidth="1"/>
    <col min="5637" max="5637" width="12.85546875" style="1107" customWidth="1"/>
    <col min="5638" max="5638" width="12.140625" style="1107" customWidth="1"/>
    <col min="5639" max="5639" width="12.42578125" style="1107" customWidth="1"/>
    <col min="5640" max="5640" width="11.85546875" style="1107" customWidth="1"/>
    <col min="5641" max="5641" width="14.7109375" style="1107" customWidth="1"/>
    <col min="5642" max="5642" width="12.42578125" style="1107" customWidth="1"/>
    <col min="5643" max="5643" width="14.7109375" style="1107" customWidth="1"/>
    <col min="5644" max="5644" width="13.28515625" style="1107" customWidth="1"/>
    <col min="5645" max="5645" width="3" style="1107" customWidth="1"/>
    <col min="5646" max="5890" width="9.140625" style="1107"/>
    <col min="5891" max="5891" width="10" style="1107" customWidth="1"/>
    <col min="5892" max="5892" width="49.42578125" style="1107" customWidth="1"/>
    <col min="5893" max="5893" width="12.85546875" style="1107" customWidth="1"/>
    <col min="5894" max="5894" width="12.140625" style="1107" customWidth="1"/>
    <col min="5895" max="5895" width="12.42578125" style="1107" customWidth="1"/>
    <col min="5896" max="5896" width="11.85546875" style="1107" customWidth="1"/>
    <col min="5897" max="5897" width="14.7109375" style="1107" customWidth="1"/>
    <col min="5898" max="5898" width="12.42578125" style="1107" customWidth="1"/>
    <col min="5899" max="5899" width="14.7109375" style="1107" customWidth="1"/>
    <col min="5900" max="5900" width="13.28515625" style="1107" customWidth="1"/>
    <col min="5901" max="5901" width="3" style="1107" customWidth="1"/>
    <col min="5902" max="6146" width="9.140625" style="1107"/>
    <col min="6147" max="6147" width="10" style="1107" customWidth="1"/>
    <col min="6148" max="6148" width="49.42578125" style="1107" customWidth="1"/>
    <col min="6149" max="6149" width="12.85546875" style="1107" customWidth="1"/>
    <col min="6150" max="6150" width="12.140625" style="1107" customWidth="1"/>
    <col min="6151" max="6151" width="12.42578125" style="1107" customWidth="1"/>
    <col min="6152" max="6152" width="11.85546875" style="1107" customWidth="1"/>
    <col min="6153" max="6153" width="14.7109375" style="1107" customWidth="1"/>
    <col min="6154" max="6154" width="12.42578125" style="1107" customWidth="1"/>
    <col min="6155" max="6155" width="14.7109375" style="1107" customWidth="1"/>
    <col min="6156" max="6156" width="13.28515625" style="1107" customWidth="1"/>
    <col min="6157" max="6157" width="3" style="1107" customWidth="1"/>
    <col min="6158" max="6402" width="9.140625" style="1107"/>
    <col min="6403" max="6403" width="10" style="1107" customWidth="1"/>
    <col min="6404" max="6404" width="49.42578125" style="1107" customWidth="1"/>
    <col min="6405" max="6405" width="12.85546875" style="1107" customWidth="1"/>
    <col min="6406" max="6406" width="12.140625" style="1107" customWidth="1"/>
    <col min="6407" max="6407" width="12.42578125" style="1107" customWidth="1"/>
    <col min="6408" max="6408" width="11.85546875" style="1107" customWidth="1"/>
    <col min="6409" max="6409" width="14.7109375" style="1107" customWidth="1"/>
    <col min="6410" max="6410" width="12.42578125" style="1107" customWidth="1"/>
    <col min="6411" max="6411" width="14.7109375" style="1107" customWidth="1"/>
    <col min="6412" max="6412" width="13.28515625" style="1107" customWidth="1"/>
    <col min="6413" max="6413" width="3" style="1107" customWidth="1"/>
    <col min="6414" max="6658" width="9.140625" style="1107"/>
    <col min="6659" max="6659" width="10" style="1107" customWidth="1"/>
    <col min="6660" max="6660" width="49.42578125" style="1107" customWidth="1"/>
    <col min="6661" max="6661" width="12.85546875" style="1107" customWidth="1"/>
    <col min="6662" max="6662" width="12.140625" style="1107" customWidth="1"/>
    <col min="6663" max="6663" width="12.42578125" style="1107" customWidth="1"/>
    <col min="6664" max="6664" width="11.85546875" style="1107" customWidth="1"/>
    <col min="6665" max="6665" width="14.7109375" style="1107" customWidth="1"/>
    <col min="6666" max="6666" width="12.42578125" style="1107" customWidth="1"/>
    <col min="6667" max="6667" width="14.7109375" style="1107" customWidth="1"/>
    <col min="6668" max="6668" width="13.28515625" style="1107" customWidth="1"/>
    <col min="6669" max="6669" width="3" style="1107" customWidth="1"/>
    <col min="6670" max="6914" width="9.140625" style="1107"/>
    <col min="6915" max="6915" width="10" style="1107" customWidth="1"/>
    <col min="6916" max="6916" width="49.42578125" style="1107" customWidth="1"/>
    <col min="6917" max="6917" width="12.85546875" style="1107" customWidth="1"/>
    <col min="6918" max="6918" width="12.140625" style="1107" customWidth="1"/>
    <col min="6919" max="6919" width="12.42578125" style="1107" customWidth="1"/>
    <col min="6920" max="6920" width="11.85546875" style="1107" customWidth="1"/>
    <col min="6921" max="6921" width="14.7109375" style="1107" customWidth="1"/>
    <col min="6922" max="6922" width="12.42578125" style="1107" customWidth="1"/>
    <col min="6923" max="6923" width="14.7109375" style="1107" customWidth="1"/>
    <col min="6924" max="6924" width="13.28515625" style="1107" customWidth="1"/>
    <col min="6925" max="6925" width="3" style="1107" customWidth="1"/>
    <col min="6926" max="7170" width="9.140625" style="1107"/>
    <col min="7171" max="7171" width="10" style="1107" customWidth="1"/>
    <col min="7172" max="7172" width="49.42578125" style="1107" customWidth="1"/>
    <col min="7173" max="7173" width="12.85546875" style="1107" customWidth="1"/>
    <col min="7174" max="7174" width="12.140625" style="1107" customWidth="1"/>
    <col min="7175" max="7175" width="12.42578125" style="1107" customWidth="1"/>
    <col min="7176" max="7176" width="11.85546875" style="1107" customWidth="1"/>
    <col min="7177" max="7177" width="14.7109375" style="1107" customWidth="1"/>
    <col min="7178" max="7178" width="12.42578125" style="1107" customWidth="1"/>
    <col min="7179" max="7179" width="14.7109375" style="1107" customWidth="1"/>
    <col min="7180" max="7180" width="13.28515625" style="1107" customWidth="1"/>
    <col min="7181" max="7181" width="3" style="1107" customWidth="1"/>
    <col min="7182" max="7426" width="9.140625" style="1107"/>
    <col min="7427" max="7427" width="10" style="1107" customWidth="1"/>
    <col min="7428" max="7428" width="49.42578125" style="1107" customWidth="1"/>
    <col min="7429" max="7429" width="12.85546875" style="1107" customWidth="1"/>
    <col min="7430" max="7430" width="12.140625" style="1107" customWidth="1"/>
    <col min="7431" max="7431" width="12.42578125" style="1107" customWidth="1"/>
    <col min="7432" max="7432" width="11.85546875" style="1107" customWidth="1"/>
    <col min="7433" max="7433" width="14.7109375" style="1107" customWidth="1"/>
    <col min="7434" max="7434" width="12.42578125" style="1107" customWidth="1"/>
    <col min="7435" max="7435" width="14.7109375" style="1107" customWidth="1"/>
    <col min="7436" max="7436" width="13.28515625" style="1107" customWidth="1"/>
    <col min="7437" max="7437" width="3" style="1107" customWidth="1"/>
    <col min="7438" max="7682" width="9.140625" style="1107"/>
    <col min="7683" max="7683" width="10" style="1107" customWidth="1"/>
    <col min="7684" max="7684" width="49.42578125" style="1107" customWidth="1"/>
    <col min="7685" max="7685" width="12.85546875" style="1107" customWidth="1"/>
    <col min="7686" max="7686" width="12.140625" style="1107" customWidth="1"/>
    <col min="7687" max="7687" width="12.42578125" style="1107" customWidth="1"/>
    <col min="7688" max="7688" width="11.85546875" style="1107" customWidth="1"/>
    <col min="7689" max="7689" width="14.7109375" style="1107" customWidth="1"/>
    <col min="7690" max="7690" width="12.42578125" style="1107" customWidth="1"/>
    <col min="7691" max="7691" width="14.7109375" style="1107" customWidth="1"/>
    <col min="7692" max="7692" width="13.28515625" style="1107" customWidth="1"/>
    <col min="7693" max="7693" width="3" style="1107" customWidth="1"/>
    <col min="7694" max="7938" width="9.140625" style="1107"/>
    <col min="7939" max="7939" width="10" style="1107" customWidth="1"/>
    <col min="7940" max="7940" width="49.42578125" style="1107" customWidth="1"/>
    <col min="7941" max="7941" width="12.85546875" style="1107" customWidth="1"/>
    <col min="7942" max="7942" width="12.140625" style="1107" customWidth="1"/>
    <col min="7943" max="7943" width="12.42578125" style="1107" customWidth="1"/>
    <col min="7944" max="7944" width="11.85546875" style="1107" customWidth="1"/>
    <col min="7945" max="7945" width="14.7109375" style="1107" customWidth="1"/>
    <col min="7946" max="7946" width="12.42578125" style="1107" customWidth="1"/>
    <col min="7947" max="7947" width="14.7109375" style="1107" customWidth="1"/>
    <col min="7948" max="7948" width="13.28515625" style="1107" customWidth="1"/>
    <col min="7949" max="7949" width="3" style="1107" customWidth="1"/>
    <col min="7950" max="8194" width="9.140625" style="1107"/>
    <col min="8195" max="8195" width="10" style="1107" customWidth="1"/>
    <col min="8196" max="8196" width="49.42578125" style="1107" customWidth="1"/>
    <col min="8197" max="8197" width="12.85546875" style="1107" customWidth="1"/>
    <col min="8198" max="8198" width="12.140625" style="1107" customWidth="1"/>
    <col min="8199" max="8199" width="12.42578125" style="1107" customWidth="1"/>
    <col min="8200" max="8200" width="11.85546875" style="1107" customWidth="1"/>
    <col min="8201" max="8201" width="14.7109375" style="1107" customWidth="1"/>
    <col min="8202" max="8202" width="12.42578125" style="1107" customWidth="1"/>
    <col min="8203" max="8203" width="14.7109375" style="1107" customWidth="1"/>
    <col min="8204" max="8204" width="13.28515625" style="1107" customWidth="1"/>
    <col min="8205" max="8205" width="3" style="1107" customWidth="1"/>
    <col min="8206" max="8450" width="9.140625" style="1107"/>
    <col min="8451" max="8451" width="10" style="1107" customWidth="1"/>
    <col min="8452" max="8452" width="49.42578125" style="1107" customWidth="1"/>
    <col min="8453" max="8453" width="12.85546875" style="1107" customWidth="1"/>
    <col min="8454" max="8454" width="12.140625" style="1107" customWidth="1"/>
    <col min="8455" max="8455" width="12.42578125" style="1107" customWidth="1"/>
    <col min="8456" max="8456" width="11.85546875" style="1107" customWidth="1"/>
    <col min="8457" max="8457" width="14.7109375" style="1107" customWidth="1"/>
    <col min="8458" max="8458" width="12.42578125" style="1107" customWidth="1"/>
    <col min="8459" max="8459" width="14.7109375" style="1107" customWidth="1"/>
    <col min="8460" max="8460" width="13.28515625" style="1107" customWidth="1"/>
    <col min="8461" max="8461" width="3" style="1107" customWidth="1"/>
    <col min="8462" max="8706" width="9.140625" style="1107"/>
    <col min="8707" max="8707" width="10" style="1107" customWidth="1"/>
    <col min="8708" max="8708" width="49.42578125" style="1107" customWidth="1"/>
    <col min="8709" max="8709" width="12.85546875" style="1107" customWidth="1"/>
    <col min="8710" max="8710" width="12.140625" style="1107" customWidth="1"/>
    <col min="8711" max="8711" width="12.42578125" style="1107" customWidth="1"/>
    <col min="8712" max="8712" width="11.85546875" style="1107" customWidth="1"/>
    <col min="8713" max="8713" width="14.7109375" style="1107" customWidth="1"/>
    <col min="8714" max="8714" width="12.42578125" style="1107" customWidth="1"/>
    <col min="8715" max="8715" width="14.7109375" style="1107" customWidth="1"/>
    <col min="8716" max="8716" width="13.28515625" style="1107" customWidth="1"/>
    <col min="8717" max="8717" width="3" style="1107" customWidth="1"/>
    <col min="8718" max="8962" width="9.140625" style="1107"/>
    <col min="8963" max="8963" width="10" style="1107" customWidth="1"/>
    <col min="8964" max="8964" width="49.42578125" style="1107" customWidth="1"/>
    <col min="8965" max="8965" width="12.85546875" style="1107" customWidth="1"/>
    <col min="8966" max="8966" width="12.140625" style="1107" customWidth="1"/>
    <col min="8967" max="8967" width="12.42578125" style="1107" customWidth="1"/>
    <col min="8968" max="8968" width="11.85546875" style="1107" customWidth="1"/>
    <col min="8969" max="8969" width="14.7109375" style="1107" customWidth="1"/>
    <col min="8970" max="8970" width="12.42578125" style="1107" customWidth="1"/>
    <col min="8971" max="8971" width="14.7109375" style="1107" customWidth="1"/>
    <col min="8972" max="8972" width="13.28515625" style="1107" customWidth="1"/>
    <col min="8973" max="8973" width="3" style="1107" customWidth="1"/>
    <col min="8974" max="9218" width="9.140625" style="1107"/>
    <col min="9219" max="9219" width="10" style="1107" customWidth="1"/>
    <col min="9220" max="9220" width="49.42578125" style="1107" customWidth="1"/>
    <col min="9221" max="9221" width="12.85546875" style="1107" customWidth="1"/>
    <col min="9222" max="9222" width="12.140625" style="1107" customWidth="1"/>
    <col min="9223" max="9223" width="12.42578125" style="1107" customWidth="1"/>
    <col min="9224" max="9224" width="11.85546875" style="1107" customWidth="1"/>
    <col min="9225" max="9225" width="14.7109375" style="1107" customWidth="1"/>
    <col min="9226" max="9226" width="12.42578125" style="1107" customWidth="1"/>
    <col min="9227" max="9227" width="14.7109375" style="1107" customWidth="1"/>
    <col min="9228" max="9228" width="13.28515625" style="1107" customWidth="1"/>
    <col min="9229" max="9229" width="3" style="1107" customWidth="1"/>
    <col min="9230" max="9474" width="9.140625" style="1107"/>
    <col min="9475" max="9475" width="10" style="1107" customWidth="1"/>
    <col min="9476" max="9476" width="49.42578125" style="1107" customWidth="1"/>
    <col min="9477" max="9477" width="12.85546875" style="1107" customWidth="1"/>
    <col min="9478" max="9478" width="12.140625" style="1107" customWidth="1"/>
    <col min="9479" max="9479" width="12.42578125" style="1107" customWidth="1"/>
    <col min="9480" max="9480" width="11.85546875" style="1107" customWidth="1"/>
    <col min="9481" max="9481" width="14.7109375" style="1107" customWidth="1"/>
    <col min="9482" max="9482" width="12.42578125" style="1107" customWidth="1"/>
    <col min="9483" max="9483" width="14.7109375" style="1107" customWidth="1"/>
    <col min="9484" max="9484" width="13.28515625" style="1107" customWidth="1"/>
    <col min="9485" max="9485" width="3" style="1107" customWidth="1"/>
    <col min="9486" max="9730" width="9.140625" style="1107"/>
    <col min="9731" max="9731" width="10" style="1107" customWidth="1"/>
    <col min="9732" max="9732" width="49.42578125" style="1107" customWidth="1"/>
    <col min="9733" max="9733" width="12.85546875" style="1107" customWidth="1"/>
    <col min="9734" max="9734" width="12.140625" style="1107" customWidth="1"/>
    <col min="9735" max="9735" width="12.42578125" style="1107" customWidth="1"/>
    <col min="9736" max="9736" width="11.85546875" style="1107" customWidth="1"/>
    <col min="9737" max="9737" width="14.7109375" style="1107" customWidth="1"/>
    <col min="9738" max="9738" width="12.42578125" style="1107" customWidth="1"/>
    <col min="9739" max="9739" width="14.7109375" style="1107" customWidth="1"/>
    <col min="9740" max="9740" width="13.28515625" style="1107" customWidth="1"/>
    <col min="9741" max="9741" width="3" style="1107" customWidth="1"/>
    <col min="9742" max="9986" width="9.140625" style="1107"/>
    <col min="9987" max="9987" width="10" style="1107" customWidth="1"/>
    <col min="9988" max="9988" width="49.42578125" style="1107" customWidth="1"/>
    <col min="9989" max="9989" width="12.85546875" style="1107" customWidth="1"/>
    <col min="9990" max="9990" width="12.140625" style="1107" customWidth="1"/>
    <col min="9991" max="9991" width="12.42578125" style="1107" customWidth="1"/>
    <col min="9992" max="9992" width="11.85546875" style="1107" customWidth="1"/>
    <col min="9993" max="9993" width="14.7109375" style="1107" customWidth="1"/>
    <col min="9994" max="9994" width="12.42578125" style="1107" customWidth="1"/>
    <col min="9995" max="9995" width="14.7109375" style="1107" customWidth="1"/>
    <col min="9996" max="9996" width="13.28515625" style="1107" customWidth="1"/>
    <col min="9997" max="9997" width="3" style="1107" customWidth="1"/>
    <col min="9998" max="10242" width="9.140625" style="1107"/>
    <col min="10243" max="10243" width="10" style="1107" customWidth="1"/>
    <col min="10244" max="10244" width="49.42578125" style="1107" customWidth="1"/>
    <col min="10245" max="10245" width="12.85546875" style="1107" customWidth="1"/>
    <col min="10246" max="10246" width="12.140625" style="1107" customWidth="1"/>
    <col min="10247" max="10247" width="12.42578125" style="1107" customWidth="1"/>
    <col min="10248" max="10248" width="11.85546875" style="1107" customWidth="1"/>
    <col min="10249" max="10249" width="14.7109375" style="1107" customWidth="1"/>
    <col min="10250" max="10250" width="12.42578125" style="1107" customWidth="1"/>
    <col min="10251" max="10251" width="14.7109375" style="1107" customWidth="1"/>
    <col min="10252" max="10252" width="13.28515625" style="1107" customWidth="1"/>
    <col min="10253" max="10253" width="3" style="1107" customWidth="1"/>
    <col min="10254" max="10498" width="9.140625" style="1107"/>
    <col min="10499" max="10499" width="10" style="1107" customWidth="1"/>
    <col min="10500" max="10500" width="49.42578125" style="1107" customWidth="1"/>
    <col min="10501" max="10501" width="12.85546875" style="1107" customWidth="1"/>
    <col min="10502" max="10502" width="12.140625" style="1107" customWidth="1"/>
    <col min="10503" max="10503" width="12.42578125" style="1107" customWidth="1"/>
    <col min="10504" max="10504" width="11.85546875" style="1107" customWidth="1"/>
    <col min="10505" max="10505" width="14.7109375" style="1107" customWidth="1"/>
    <col min="10506" max="10506" width="12.42578125" style="1107" customWidth="1"/>
    <col min="10507" max="10507" width="14.7109375" style="1107" customWidth="1"/>
    <col min="10508" max="10508" width="13.28515625" style="1107" customWidth="1"/>
    <col min="10509" max="10509" width="3" style="1107" customWidth="1"/>
    <col min="10510" max="10754" width="9.140625" style="1107"/>
    <col min="10755" max="10755" width="10" style="1107" customWidth="1"/>
    <col min="10756" max="10756" width="49.42578125" style="1107" customWidth="1"/>
    <col min="10757" max="10757" width="12.85546875" style="1107" customWidth="1"/>
    <col min="10758" max="10758" width="12.140625" style="1107" customWidth="1"/>
    <col min="10759" max="10759" width="12.42578125" style="1107" customWidth="1"/>
    <col min="10760" max="10760" width="11.85546875" style="1107" customWidth="1"/>
    <col min="10761" max="10761" width="14.7109375" style="1107" customWidth="1"/>
    <col min="10762" max="10762" width="12.42578125" style="1107" customWidth="1"/>
    <col min="10763" max="10763" width="14.7109375" style="1107" customWidth="1"/>
    <col min="10764" max="10764" width="13.28515625" style="1107" customWidth="1"/>
    <col min="10765" max="10765" width="3" style="1107" customWidth="1"/>
    <col min="10766" max="11010" width="9.140625" style="1107"/>
    <col min="11011" max="11011" width="10" style="1107" customWidth="1"/>
    <col min="11012" max="11012" width="49.42578125" style="1107" customWidth="1"/>
    <col min="11013" max="11013" width="12.85546875" style="1107" customWidth="1"/>
    <col min="11014" max="11014" width="12.140625" style="1107" customWidth="1"/>
    <col min="11015" max="11015" width="12.42578125" style="1107" customWidth="1"/>
    <col min="11016" max="11016" width="11.85546875" style="1107" customWidth="1"/>
    <col min="11017" max="11017" width="14.7109375" style="1107" customWidth="1"/>
    <col min="11018" max="11018" width="12.42578125" style="1107" customWidth="1"/>
    <col min="11019" max="11019" width="14.7109375" style="1107" customWidth="1"/>
    <col min="11020" max="11020" width="13.28515625" style="1107" customWidth="1"/>
    <col min="11021" max="11021" width="3" style="1107" customWidth="1"/>
    <col min="11022" max="11266" width="9.140625" style="1107"/>
    <col min="11267" max="11267" width="10" style="1107" customWidth="1"/>
    <col min="11268" max="11268" width="49.42578125" style="1107" customWidth="1"/>
    <col min="11269" max="11269" width="12.85546875" style="1107" customWidth="1"/>
    <col min="11270" max="11270" width="12.140625" style="1107" customWidth="1"/>
    <col min="11271" max="11271" width="12.42578125" style="1107" customWidth="1"/>
    <col min="11272" max="11272" width="11.85546875" style="1107" customWidth="1"/>
    <col min="11273" max="11273" width="14.7109375" style="1107" customWidth="1"/>
    <col min="11274" max="11274" width="12.42578125" style="1107" customWidth="1"/>
    <col min="11275" max="11275" width="14.7109375" style="1107" customWidth="1"/>
    <col min="11276" max="11276" width="13.28515625" style="1107" customWidth="1"/>
    <col min="11277" max="11277" width="3" style="1107" customWidth="1"/>
    <col min="11278" max="11522" width="9.140625" style="1107"/>
    <col min="11523" max="11523" width="10" style="1107" customWidth="1"/>
    <col min="11524" max="11524" width="49.42578125" style="1107" customWidth="1"/>
    <col min="11525" max="11525" width="12.85546875" style="1107" customWidth="1"/>
    <col min="11526" max="11526" width="12.140625" style="1107" customWidth="1"/>
    <col min="11527" max="11527" width="12.42578125" style="1107" customWidth="1"/>
    <col min="11528" max="11528" width="11.85546875" style="1107" customWidth="1"/>
    <col min="11529" max="11529" width="14.7109375" style="1107" customWidth="1"/>
    <col min="11530" max="11530" width="12.42578125" style="1107" customWidth="1"/>
    <col min="11531" max="11531" width="14.7109375" style="1107" customWidth="1"/>
    <col min="11532" max="11532" width="13.28515625" style="1107" customWidth="1"/>
    <col min="11533" max="11533" width="3" style="1107" customWidth="1"/>
    <col min="11534" max="11778" width="9.140625" style="1107"/>
    <col min="11779" max="11779" width="10" style="1107" customWidth="1"/>
    <col min="11780" max="11780" width="49.42578125" style="1107" customWidth="1"/>
    <col min="11781" max="11781" width="12.85546875" style="1107" customWidth="1"/>
    <col min="11782" max="11782" width="12.140625" style="1107" customWidth="1"/>
    <col min="11783" max="11783" width="12.42578125" style="1107" customWidth="1"/>
    <col min="11784" max="11784" width="11.85546875" style="1107" customWidth="1"/>
    <col min="11785" max="11785" width="14.7109375" style="1107" customWidth="1"/>
    <col min="11786" max="11786" width="12.42578125" style="1107" customWidth="1"/>
    <col min="11787" max="11787" width="14.7109375" style="1107" customWidth="1"/>
    <col min="11788" max="11788" width="13.28515625" style="1107" customWidth="1"/>
    <col min="11789" max="11789" width="3" style="1107" customWidth="1"/>
    <col min="11790" max="12034" width="9.140625" style="1107"/>
    <col min="12035" max="12035" width="10" style="1107" customWidth="1"/>
    <col min="12036" max="12036" width="49.42578125" style="1107" customWidth="1"/>
    <col min="12037" max="12037" width="12.85546875" style="1107" customWidth="1"/>
    <col min="12038" max="12038" width="12.140625" style="1107" customWidth="1"/>
    <col min="12039" max="12039" width="12.42578125" style="1107" customWidth="1"/>
    <col min="12040" max="12040" width="11.85546875" style="1107" customWidth="1"/>
    <col min="12041" max="12041" width="14.7109375" style="1107" customWidth="1"/>
    <col min="12042" max="12042" width="12.42578125" style="1107" customWidth="1"/>
    <col min="12043" max="12043" width="14.7109375" style="1107" customWidth="1"/>
    <col min="12044" max="12044" width="13.28515625" style="1107" customWidth="1"/>
    <col min="12045" max="12045" width="3" style="1107" customWidth="1"/>
    <col min="12046" max="12290" width="9.140625" style="1107"/>
    <col min="12291" max="12291" width="10" style="1107" customWidth="1"/>
    <col min="12292" max="12292" width="49.42578125" style="1107" customWidth="1"/>
    <col min="12293" max="12293" width="12.85546875" style="1107" customWidth="1"/>
    <col min="12294" max="12294" width="12.140625" style="1107" customWidth="1"/>
    <col min="12295" max="12295" width="12.42578125" style="1107" customWidth="1"/>
    <col min="12296" max="12296" width="11.85546875" style="1107" customWidth="1"/>
    <col min="12297" max="12297" width="14.7109375" style="1107" customWidth="1"/>
    <col min="12298" max="12298" width="12.42578125" style="1107" customWidth="1"/>
    <col min="12299" max="12299" width="14.7109375" style="1107" customWidth="1"/>
    <col min="12300" max="12300" width="13.28515625" style="1107" customWidth="1"/>
    <col min="12301" max="12301" width="3" style="1107" customWidth="1"/>
    <col min="12302" max="12546" width="9.140625" style="1107"/>
    <col min="12547" max="12547" width="10" style="1107" customWidth="1"/>
    <col min="12548" max="12548" width="49.42578125" style="1107" customWidth="1"/>
    <col min="12549" max="12549" width="12.85546875" style="1107" customWidth="1"/>
    <col min="12550" max="12550" width="12.140625" style="1107" customWidth="1"/>
    <col min="12551" max="12551" width="12.42578125" style="1107" customWidth="1"/>
    <col min="12552" max="12552" width="11.85546875" style="1107" customWidth="1"/>
    <col min="12553" max="12553" width="14.7109375" style="1107" customWidth="1"/>
    <col min="12554" max="12554" width="12.42578125" style="1107" customWidth="1"/>
    <col min="12555" max="12555" width="14.7109375" style="1107" customWidth="1"/>
    <col min="12556" max="12556" width="13.28515625" style="1107" customWidth="1"/>
    <col min="12557" max="12557" width="3" style="1107" customWidth="1"/>
    <col min="12558" max="12802" width="9.140625" style="1107"/>
    <col min="12803" max="12803" width="10" style="1107" customWidth="1"/>
    <col min="12804" max="12804" width="49.42578125" style="1107" customWidth="1"/>
    <col min="12805" max="12805" width="12.85546875" style="1107" customWidth="1"/>
    <col min="12806" max="12806" width="12.140625" style="1107" customWidth="1"/>
    <col min="12807" max="12807" width="12.42578125" style="1107" customWidth="1"/>
    <col min="12808" max="12808" width="11.85546875" style="1107" customWidth="1"/>
    <col min="12809" max="12809" width="14.7109375" style="1107" customWidth="1"/>
    <col min="12810" max="12810" width="12.42578125" style="1107" customWidth="1"/>
    <col min="12811" max="12811" width="14.7109375" style="1107" customWidth="1"/>
    <col min="12812" max="12812" width="13.28515625" style="1107" customWidth="1"/>
    <col min="12813" max="12813" width="3" style="1107" customWidth="1"/>
    <col min="12814" max="13058" width="9.140625" style="1107"/>
    <col min="13059" max="13059" width="10" style="1107" customWidth="1"/>
    <col min="13060" max="13060" width="49.42578125" style="1107" customWidth="1"/>
    <col min="13061" max="13061" width="12.85546875" style="1107" customWidth="1"/>
    <col min="13062" max="13062" width="12.140625" style="1107" customWidth="1"/>
    <col min="13063" max="13063" width="12.42578125" style="1107" customWidth="1"/>
    <col min="13064" max="13064" width="11.85546875" style="1107" customWidth="1"/>
    <col min="13065" max="13065" width="14.7109375" style="1107" customWidth="1"/>
    <col min="13066" max="13066" width="12.42578125" style="1107" customWidth="1"/>
    <col min="13067" max="13067" width="14.7109375" style="1107" customWidth="1"/>
    <col min="13068" max="13068" width="13.28515625" style="1107" customWidth="1"/>
    <col min="13069" max="13069" width="3" style="1107" customWidth="1"/>
    <col min="13070" max="13314" width="9.140625" style="1107"/>
    <col min="13315" max="13315" width="10" style="1107" customWidth="1"/>
    <col min="13316" max="13316" width="49.42578125" style="1107" customWidth="1"/>
    <col min="13317" max="13317" width="12.85546875" style="1107" customWidth="1"/>
    <col min="13318" max="13318" width="12.140625" style="1107" customWidth="1"/>
    <col min="13319" max="13319" width="12.42578125" style="1107" customWidth="1"/>
    <col min="13320" max="13320" width="11.85546875" style="1107" customWidth="1"/>
    <col min="13321" max="13321" width="14.7109375" style="1107" customWidth="1"/>
    <col min="13322" max="13322" width="12.42578125" style="1107" customWidth="1"/>
    <col min="13323" max="13323" width="14.7109375" style="1107" customWidth="1"/>
    <col min="13324" max="13324" width="13.28515625" style="1107" customWidth="1"/>
    <col min="13325" max="13325" width="3" style="1107" customWidth="1"/>
    <col min="13326" max="13570" width="9.140625" style="1107"/>
    <col min="13571" max="13571" width="10" style="1107" customWidth="1"/>
    <col min="13572" max="13572" width="49.42578125" style="1107" customWidth="1"/>
    <col min="13573" max="13573" width="12.85546875" style="1107" customWidth="1"/>
    <col min="13574" max="13574" width="12.140625" style="1107" customWidth="1"/>
    <col min="13575" max="13575" width="12.42578125" style="1107" customWidth="1"/>
    <col min="13576" max="13576" width="11.85546875" style="1107" customWidth="1"/>
    <col min="13577" max="13577" width="14.7109375" style="1107" customWidth="1"/>
    <col min="13578" max="13578" width="12.42578125" style="1107" customWidth="1"/>
    <col min="13579" max="13579" width="14.7109375" style="1107" customWidth="1"/>
    <col min="13580" max="13580" width="13.28515625" style="1107" customWidth="1"/>
    <col min="13581" max="13581" width="3" style="1107" customWidth="1"/>
    <col min="13582" max="13826" width="9.140625" style="1107"/>
    <col min="13827" max="13827" width="10" style="1107" customWidth="1"/>
    <col min="13828" max="13828" width="49.42578125" style="1107" customWidth="1"/>
    <col min="13829" max="13829" width="12.85546875" style="1107" customWidth="1"/>
    <col min="13830" max="13830" width="12.140625" style="1107" customWidth="1"/>
    <col min="13831" max="13831" width="12.42578125" style="1107" customWidth="1"/>
    <col min="13832" max="13832" width="11.85546875" style="1107" customWidth="1"/>
    <col min="13833" max="13833" width="14.7109375" style="1107" customWidth="1"/>
    <col min="13834" max="13834" width="12.42578125" style="1107" customWidth="1"/>
    <col min="13835" max="13835" width="14.7109375" style="1107" customWidth="1"/>
    <col min="13836" max="13836" width="13.28515625" style="1107" customWidth="1"/>
    <col min="13837" max="13837" width="3" style="1107" customWidth="1"/>
    <col min="13838" max="14082" width="9.140625" style="1107"/>
    <col min="14083" max="14083" width="10" style="1107" customWidth="1"/>
    <col min="14084" max="14084" width="49.42578125" style="1107" customWidth="1"/>
    <col min="14085" max="14085" width="12.85546875" style="1107" customWidth="1"/>
    <col min="14086" max="14086" width="12.140625" style="1107" customWidth="1"/>
    <col min="14087" max="14087" width="12.42578125" style="1107" customWidth="1"/>
    <col min="14088" max="14088" width="11.85546875" style="1107" customWidth="1"/>
    <col min="14089" max="14089" width="14.7109375" style="1107" customWidth="1"/>
    <col min="14090" max="14090" width="12.42578125" style="1107" customWidth="1"/>
    <col min="14091" max="14091" width="14.7109375" style="1107" customWidth="1"/>
    <col min="14092" max="14092" width="13.28515625" style="1107" customWidth="1"/>
    <col min="14093" max="14093" width="3" style="1107" customWidth="1"/>
    <col min="14094" max="14338" width="9.140625" style="1107"/>
    <col min="14339" max="14339" width="10" style="1107" customWidth="1"/>
    <col min="14340" max="14340" width="49.42578125" style="1107" customWidth="1"/>
    <col min="14341" max="14341" width="12.85546875" style="1107" customWidth="1"/>
    <col min="14342" max="14342" width="12.140625" style="1107" customWidth="1"/>
    <col min="14343" max="14343" width="12.42578125" style="1107" customWidth="1"/>
    <col min="14344" max="14344" width="11.85546875" style="1107" customWidth="1"/>
    <col min="14345" max="14345" width="14.7109375" style="1107" customWidth="1"/>
    <col min="14346" max="14346" width="12.42578125" style="1107" customWidth="1"/>
    <col min="14347" max="14347" width="14.7109375" style="1107" customWidth="1"/>
    <col min="14348" max="14348" width="13.28515625" style="1107" customWidth="1"/>
    <col min="14349" max="14349" width="3" style="1107" customWidth="1"/>
    <col min="14350" max="14594" width="9.140625" style="1107"/>
    <col min="14595" max="14595" width="10" style="1107" customWidth="1"/>
    <col min="14596" max="14596" width="49.42578125" style="1107" customWidth="1"/>
    <col min="14597" max="14597" width="12.85546875" style="1107" customWidth="1"/>
    <col min="14598" max="14598" width="12.140625" style="1107" customWidth="1"/>
    <col min="14599" max="14599" width="12.42578125" style="1107" customWidth="1"/>
    <col min="14600" max="14600" width="11.85546875" style="1107" customWidth="1"/>
    <col min="14601" max="14601" width="14.7109375" style="1107" customWidth="1"/>
    <col min="14602" max="14602" width="12.42578125" style="1107" customWidth="1"/>
    <col min="14603" max="14603" width="14.7109375" style="1107" customWidth="1"/>
    <col min="14604" max="14604" width="13.28515625" style="1107" customWidth="1"/>
    <col min="14605" max="14605" width="3" style="1107" customWidth="1"/>
    <col min="14606" max="14850" width="9.140625" style="1107"/>
    <col min="14851" max="14851" width="10" style="1107" customWidth="1"/>
    <col min="14852" max="14852" width="49.42578125" style="1107" customWidth="1"/>
    <col min="14853" max="14853" width="12.85546875" style="1107" customWidth="1"/>
    <col min="14854" max="14854" width="12.140625" style="1107" customWidth="1"/>
    <col min="14855" max="14855" width="12.42578125" style="1107" customWidth="1"/>
    <col min="14856" max="14856" width="11.85546875" style="1107" customWidth="1"/>
    <col min="14857" max="14857" width="14.7109375" style="1107" customWidth="1"/>
    <col min="14858" max="14858" width="12.42578125" style="1107" customWidth="1"/>
    <col min="14859" max="14859" width="14.7109375" style="1107" customWidth="1"/>
    <col min="14860" max="14860" width="13.28515625" style="1107" customWidth="1"/>
    <col min="14861" max="14861" width="3" style="1107" customWidth="1"/>
    <col min="14862" max="15106" width="9.140625" style="1107"/>
    <col min="15107" max="15107" width="10" style="1107" customWidth="1"/>
    <col min="15108" max="15108" width="49.42578125" style="1107" customWidth="1"/>
    <col min="15109" max="15109" width="12.85546875" style="1107" customWidth="1"/>
    <col min="15110" max="15110" width="12.140625" style="1107" customWidth="1"/>
    <col min="15111" max="15111" width="12.42578125" style="1107" customWidth="1"/>
    <col min="15112" max="15112" width="11.85546875" style="1107" customWidth="1"/>
    <col min="15113" max="15113" width="14.7109375" style="1107" customWidth="1"/>
    <col min="15114" max="15114" width="12.42578125" style="1107" customWidth="1"/>
    <col min="15115" max="15115" width="14.7109375" style="1107" customWidth="1"/>
    <col min="15116" max="15116" width="13.28515625" style="1107" customWidth="1"/>
    <col min="15117" max="15117" width="3" style="1107" customWidth="1"/>
    <col min="15118" max="15362" width="9.140625" style="1107"/>
    <col min="15363" max="15363" width="10" style="1107" customWidth="1"/>
    <col min="15364" max="15364" width="49.42578125" style="1107" customWidth="1"/>
    <col min="15365" max="15365" width="12.85546875" style="1107" customWidth="1"/>
    <col min="15366" max="15366" width="12.140625" style="1107" customWidth="1"/>
    <col min="15367" max="15367" width="12.42578125" style="1107" customWidth="1"/>
    <col min="15368" max="15368" width="11.85546875" style="1107" customWidth="1"/>
    <col min="15369" max="15369" width="14.7109375" style="1107" customWidth="1"/>
    <col min="15370" max="15370" width="12.42578125" style="1107" customWidth="1"/>
    <col min="15371" max="15371" width="14.7109375" style="1107" customWidth="1"/>
    <col min="15372" max="15372" width="13.28515625" style="1107" customWidth="1"/>
    <col min="15373" max="15373" width="3" style="1107" customWidth="1"/>
    <col min="15374" max="15618" width="9.140625" style="1107"/>
    <col min="15619" max="15619" width="10" style="1107" customWidth="1"/>
    <col min="15620" max="15620" width="49.42578125" style="1107" customWidth="1"/>
    <col min="15621" max="15621" width="12.85546875" style="1107" customWidth="1"/>
    <col min="15622" max="15622" width="12.140625" style="1107" customWidth="1"/>
    <col min="15623" max="15623" width="12.42578125" style="1107" customWidth="1"/>
    <col min="15624" max="15624" width="11.85546875" style="1107" customWidth="1"/>
    <col min="15625" max="15625" width="14.7109375" style="1107" customWidth="1"/>
    <col min="15626" max="15626" width="12.42578125" style="1107" customWidth="1"/>
    <col min="15627" max="15627" width="14.7109375" style="1107" customWidth="1"/>
    <col min="15628" max="15628" width="13.28515625" style="1107" customWidth="1"/>
    <col min="15629" max="15629" width="3" style="1107" customWidth="1"/>
    <col min="15630" max="15874" width="9.140625" style="1107"/>
    <col min="15875" max="15875" width="10" style="1107" customWidth="1"/>
    <col min="15876" max="15876" width="49.42578125" style="1107" customWidth="1"/>
    <col min="15877" max="15877" width="12.85546875" style="1107" customWidth="1"/>
    <col min="15878" max="15878" width="12.140625" style="1107" customWidth="1"/>
    <col min="15879" max="15879" width="12.42578125" style="1107" customWidth="1"/>
    <col min="15880" max="15880" width="11.85546875" style="1107" customWidth="1"/>
    <col min="15881" max="15881" width="14.7109375" style="1107" customWidth="1"/>
    <col min="15882" max="15882" width="12.42578125" style="1107" customWidth="1"/>
    <col min="15883" max="15883" width="14.7109375" style="1107" customWidth="1"/>
    <col min="15884" max="15884" width="13.28515625" style="1107" customWidth="1"/>
    <col min="15885" max="15885" width="3" style="1107" customWidth="1"/>
    <col min="15886" max="16130" width="9.140625" style="1107"/>
    <col min="16131" max="16131" width="10" style="1107" customWidth="1"/>
    <col min="16132" max="16132" width="49.42578125" style="1107" customWidth="1"/>
    <col min="16133" max="16133" width="12.85546875" style="1107" customWidth="1"/>
    <col min="16134" max="16134" width="12.140625" style="1107" customWidth="1"/>
    <col min="16135" max="16135" width="12.42578125" style="1107" customWidth="1"/>
    <col min="16136" max="16136" width="11.85546875" style="1107" customWidth="1"/>
    <col min="16137" max="16137" width="14.7109375" style="1107" customWidth="1"/>
    <col min="16138" max="16138" width="12.42578125" style="1107" customWidth="1"/>
    <col min="16139" max="16139" width="14.7109375" style="1107" customWidth="1"/>
    <col min="16140" max="16140" width="13.28515625" style="1107" customWidth="1"/>
    <col min="16141" max="16141" width="3" style="1107" customWidth="1"/>
    <col min="16142" max="16384" width="9.140625" style="1107"/>
  </cols>
  <sheetData>
    <row r="1" spans="1:15">
      <c r="A1" s="228"/>
      <c r="B1" s="228"/>
      <c r="C1" s="228"/>
      <c r="D1" s="228"/>
      <c r="E1" s="228"/>
      <c r="F1" s="228"/>
      <c r="G1" s="228"/>
      <c r="H1" s="228"/>
      <c r="I1" s="228"/>
      <c r="J1" s="228"/>
      <c r="K1" s="1288" t="s">
        <v>614</v>
      </c>
      <c r="L1" s="1288"/>
      <c r="M1" s="281"/>
      <c r="N1" s="281"/>
    </row>
    <row r="2" spans="1:15" ht="18" customHeight="1">
      <c r="A2" s="1081"/>
      <c r="B2" s="1081"/>
      <c r="C2" s="1081"/>
      <c r="D2" s="1081"/>
      <c r="E2" s="1081"/>
      <c r="F2" s="1081"/>
      <c r="G2" s="228"/>
      <c r="H2" s="228"/>
      <c r="I2" s="228"/>
      <c r="J2" s="228"/>
      <c r="K2" s="228"/>
      <c r="L2" s="228"/>
      <c r="M2" s="1080"/>
      <c r="N2" s="1080"/>
    </row>
    <row r="3" spans="1:15" ht="20.25">
      <c r="A3" s="1277" t="s">
        <v>439</v>
      </c>
      <c r="B3" s="1277"/>
      <c r="C3" s="1277"/>
      <c r="D3" s="1277"/>
      <c r="E3" s="1277"/>
      <c r="F3" s="1277"/>
      <c r="G3" s="1277"/>
      <c r="H3" s="1277"/>
      <c r="I3" s="1277"/>
      <c r="J3" s="1277"/>
      <c r="K3" s="1277"/>
      <c r="L3" s="1277"/>
      <c r="M3" s="1080"/>
      <c r="N3" s="1080"/>
    </row>
    <row r="4" spans="1:15" ht="21" customHeight="1">
      <c r="A4" s="1289" t="s">
        <v>334</v>
      </c>
      <c r="B4" s="1289"/>
      <c r="C4" s="1289"/>
      <c r="D4" s="1289"/>
      <c r="E4" s="1289"/>
      <c r="F4" s="1289"/>
      <c r="G4" s="1289"/>
      <c r="H4" s="1289"/>
      <c r="I4" s="1289"/>
      <c r="J4" s="1289"/>
      <c r="K4" s="1289"/>
      <c r="L4" s="1289"/>
      <c r="M4" s="1080"/>
      <c r="N4" s="1080"/>
    </row>
    <row r="5" spans="1:15" ht="17.25" customHeight="1">
      <c r="A5" s="1083"/>
      <c r="B5" s="1083"/>
      <c r="C5" s="1083"/>
      <c r="D5" s="1083"/>
      <c r="E5" s="1083"/>
      <c r="F5" s="1083"/>
      <c r="G5" s="1083"/>
      <c r="H5" s="1083"/>
      <c r="I5" s="1083"/>
      <c r="J5" s="1083"/>
      <c r="K5" s="1083"/>
      <c r="L5" s="228"/>
      <c r="M5" s="1080"/>
      <c r="N5" s="1080"/>
    </row>
    <row r="6" spans="1:15" ht="15.75" customHeight="1">
      <c r="A6" s="1278" t="s">
        <v>1495</v>
      </c>
      <c r="B6" s="1278"/>
      <c r="C6" s="1278"/>
      <c r="D6" s="1278"/>
      <c r="E6" s="1278"/>
      <c r="F6" s="568"/>
      <c r="G6" s="568"/>
      <c r="H6" s="228"/>
      <c r="I6" s="228"/>
      <c r="J6" s="228"/>
      <c r="K6" s="228"/>
      <c r="L6" s="228"/>
      <c r="M6" s="1080"/>
      <c r="N6" s="1080"/>
    </row>
    <row r="7" spans="1:15" ht="15.75" customHeight="1">
      <c r="A7" s="479" t="str">
        <f>"වියදම් ශීර්ෂ අංකය :  "&amp;'ZZZ-PG1.DBF'!A674</f>
        <v>වියදම් ශීර්ෂ අංකය :  603</v>
      </c>
      <c r="B7" s="479"/>
      <c r="C7" s="479"/>
      <c r="D7" s="479"/>
      <c r="E7" s="479"/>
      <c r="F7" s="568"/>
      <c r="G7" s="568"/>
      <c r="H7" s="568"/>
      <c r="I7" s="568"/>
      <c r="J7" s="568"/>
      <c r="K7" s="228"/>
      <c r="L7" s="228"/>
      <c r="M7" s="1080"/>
      <c r="N7" s="1080"/>
    </row>
    <row r="8" spans="1:15" ht="15.75" customHeight="1">
      <c r="A8" s="479" t="str">
        <f>"වැඩසටහන් අංකය හා නාමය :  "&amp;'ZZZ-PG1.DBF'!B674</f>
        <v>වැඩසටහන් අංකය හා නාමය :  03</v>
      </c>
      <c r="B8" s="479"/>
      <c r="C8" s="479"/>
      <c r="D8" s="479"/>
      <c r="E8" s="479"/>
      <c r="F8" s="568"/>
      <c r="G8" s="568"/>
      <c r="H8" s="568"/>
      <c r="I8" s="568"/>
      <c r="J8" s="568"/>
      <c r="K8" s="228"/>
      <c r="L8" s="228"/>
      <c r="M8" s="1080"/>
      <c r="N8" s="1080"/>
    </row>
    <row r="9" spans="1:15" ht="12.75" customHeight="1" thickBot="1">
      <c r="A9" s="568"/>
      <c r="B9" s="568"/>
      <c r="C9" s="568"/>
      <c r="D9" s="1084"/>
      <c r="E9" s="568"/>
      <c r="F9" s="568"/>
      <c r="G9" s="568"/>
      <c r="H9" s="568"/>
      <c r="I9" s="568"/>
      <c r="J9" s="568"/>
      <c r="K9" s="228"/>
      <c r="L9" s="228"/>
      <c r="M9" s="1080"/>
      <c r="N9" s="1080"/>
    </row>
    <row r="10" spans="1:15" ht="24" customHeight="1" thickBot="1">
      <c r="A10" s="1108"/>
      <c r="B10" s="1109" t="s">
        <v>20</v>
      </c>
      <c r="C10" s="1286" t="str">
        <f>"ව්‍යාපෘති  "&amp;'ZZZ-PG1.DBF'!C674</f>
        <v>ව්‍යාපෘති  02</v>
      </c>
      <c r="D10" s="1287"/>
      <c r="E10" s="1286" t="str">
        <f>"ව්‍යාපෘති  "&amp;'ZZZ-PG1.DBF'!C690</f>
        <v xml:space="preserve">ව්‍යාපෘති  </v>
      </c>
      <c r="F10" s="1287"/>
      <c r="G10" s="1286" t="str">
        <f>"ව්‍යාපෘති  "&amp;'ZZZ-PG1.DBF'!C706</f>
        <v xml:space="preserve">ව්‍යාපෘති  </v>
      </c>
      <c r="H10" s="1287"/>
      <c r="I10" s="1286" t="str">
        <f>"ව්‍යාපෘති  "&amp;'ZZZ-PG1.DBF'!C722</f>
        <v xml:space="preserve">ව්‍යාපෘති  </v>
      </c>
      <c r="J10" s="1287"/>
      <c r="K10" s="1290" t="s">
        <v>473</v>
      </c>
      <c r="L10" s="1291"/>
      <c r="M10" s="1098"/>
      <c r="N10" s="274"/>
    </row>
    <row r="11" spans="1:15" ht="32.25" customHeight="1" thickBot="1">
      <c r="A11" s="1284" t="s">
        <v>21</v>
      </c>
      <c r="B11" s="1295" t="s">
        <v>22</v>
      </c>
      <c r="C11" s="1284" t="s">
        <v>25</v>
      </c>
      <c r="D11" s="1284" t="s">
        <v>26</v>
      </c>
      <c r="E11" s="1284" t="s">
        <v>25</v>
      </c>
      <c r="F11" s="1284" t="s">
        <v>26</v>
      </c>
      <c r="G11" s="1284" t="s">
        <v>25</v>
      </c>
      <c r="H11" s="1284" t="s">
        <v>26</v>
      </c>
      <c r="I11" s="1284" t="s">
        <v>25</v>
      </c>
      <c r="J11" s="1284" t="s">
        <v>26</v>
      </c>
      <c r="K11" s="1292"/>
      <c r="L11" s="1293"/>
      <c r="M11" s="274"/>
      <c r="N11" s="274"/>
    </row>
    <row r="12" spans="1:15" ht="33" customHeight="1" thickBot="1">
      <c r="A12" s="1294"/>
      <c r="B12" s="1295"/>
      <c r="C12" s="1285"/>
      <c r="D12" s="1285"/>
      <c r="E12" s="1285"/>
      <c r="F12" s="1285"/>
      <c r="G12" s="1285"/>
      <c r="H12" s="1285"/>
      <c r="I12" s="1285"/>
      <c r="J12" s="1285"/>
      <c r="K12" s="1110" t="s">
        <v>25</v>
      </c>
      <c r="L12" s="1110" t="s">
        <v>26</v>
      </c>
      <c r="M12" s="274"/>
      <c r="N12" s="274"/>
    </row>
    <row r="13" spans="1:15" ht="16.5" thickBot="1">
      <c r="A13" s="1111"/>
      <c r="B13" s="1092"/>
      <c r="C13" s="1112" t="s">
        <v>9</v>
      </c>
      <c r="D13" s="1112" t="s">
        <v>9</v>
      </c>
      <c r="E13" s="1112" t="s">
        <v>9</v>
      </c>
      <c r="F13" s="1112" t="s">
        <v>9</v>
      </c>
      <c r="G13" s="1112" t="s">
        <v>9</v>
      </c>
      <c r="H13" s="1110" t="s">
        <v>9</v>
      </c>
      <c r="I13" s="1112" t="s">
        <v>9</v>
      </c>
      <c r="J13" s="1110" t="s">
        <v>9</v>
      </c>
      <c r="K13" s="1110" t="s">
        <v>9</v>
      </c>
      <c r="L13" s="1113" t="s">
        <v>9</v>
      </c>
      <c r="M13" s="274"/>
      <c r="N13" s="274"/>
    </row>
    <row r="14" spans="1:15">
      <c r="A14" s="1085"/>
      <c r="B14" s="1114"/>
      <c r="C14" s="1091"/>
      <c r="D14" s="1091"/>
      <c r="E14" s="1091"/>
      <c r="F14" s="1091"/>
      <c r="G14" s="1091"/>
      <c r="H14" s="1091"/>
      <c r="I14" s="1091"/>
      <c r="J14" s="1091"/>
      <c r="K14" s="1091"/>
      <c r="L14" s="1115"/>
      <c r="M14" s="274"/>
      <c r="N14" s="274"/>
    </row>
    <row r="15" spans="1:15" ht="15.95" customHeight="1">
      <c r="A15" s="1116">
        <v>22</v>
      </c>
      <c r="B15" s="1117" t="s">
        <v>472</v>
      </c>
      <c r="C15" s="1118">
        <f>'ZZZ-PG1.DBF'!L674</f>
        <v>8890940</v>
      </c>
      <c r="D15" s="1118">
        <f>'ZZZ-PG1.DBF'!V674</f>
        <v>8329097</v>
      </c>
      <c r="E15" s="1119">
        <f>'ZZZ-PG1.DBF'!L690</f>
        <v>0</v>
      </c>
      <c r="F15" s="1120">
        <f>'ZZZ-PG1.DBF'!V690</f>
        <v>0</v>
      </c>
      <c r="G15" s="1118">
        <f>'ZZZ-PG1.DBF'!L706</f>
        <v>0</v>
      </c>
      <c r="H15" s="1118">
        <f>'ZZZ-PG1.DBF'!V706</f>
        <v>0</v>
      </c>
      <c r="I15" s="1118">
        <f>'ZZZ-PG1.DBF'!L722</f>
        <v>0</v>
      </c>
      <c r="J15" s="1118">
        <f>'ZZZ-PG1.DBF'!V722</f>
        <v>0</v>
      </c>
      <c r="K15" s="1121">
        <f t="shared" ref="K15:K24" si="0">C15+E15+G15+I15</f>
        <v>8890940</v>
      </c>
      <c r="L15" s="1122">
        <f t="shared" ref="L15:L24" si="1">D15+F15+H15+J15</f>
        <v>8329097</v>
      </c>
      <c r="M15" s="274"/>
      <c r="N15" s="274"/>
      <c r="O15" s="962" t="s">
        <v>875</v>
      </c>
    </row>
    <row r="16" spans="1:15" ht="15.95" customHeight="1">
      <c r="A16" s="1095">
        <v>23</v>
      </c>
      <c r="B16" s="1099" t="s">
        <v>615</v>
      </c>
      <c r="C16" s="1118">
        <f>'ZZZ-PG1.DBF'!L675</f>
        <v>1000000</v>
      </c>
      <c r="D16" s="1118">
        <f>'ZZZ-PG1.DBF'!V675</f>
        <v>208983</v>
      </c>
      <c r="E16" s="1119">
        <f>'ZZZ-PG1.DBF'!L691</f>
        <v>0</v>
      </c>
      <c r="F16" s="1120">
        <f>'ZZZ-PG1.DBF'!V691</f>
        <v>0</v>
      </c>
      <c r="G16" s="1118">
        <f>'ZZZ-PG1.DBF'!L707</f>
        <v>0</v>
      </c>
      <c r="H16" s="1118">
        <f>'ZZZ-PG1.DBF'!V707</f>
        <v>0</v>
      </c>
      <c r="I16" s="1118">
        <f>'ZZZ-PG1.DBF'!L723</f>
        <v>0</v>
      </c>
      <c r="J16" s="1118">
        <f>'ZZZ-PG1.DBF'!V723</f>
        <v>0</v>
      </c>
      <c r="K16" s="1097">
        <f t="shared" si="0"/>
        <v>1000000</v>
      </c>
      <c r="L16" s="1097">
        <f t="shared" si="1"/>
        <v>208983</v>
      </c>
      <c r="M16" s="274"/>
      <c r="N16" s="274"/>
      <c r="O16" s="533" t="s">
        <v>877</v>
      </c>
    </row>
    <row r="17" spans="1:15" ht="15.95" customHeight="1">
      <c r="A17" s="1095">
        <v>24</v>
      </c>
      <c r="B17" s="1099" t="s">
        <v>616</v>
      </c>
      <c r="C17" s="1118">
        <f>'ZZZ-PG1.DBF'!L676</f>
        <v>0</v>
      </c>
      <c r="D17" s="1118">
        <f>'ZZZ-PG1.DBF'!V676</f>
        <v>0</v>
      </c>
      <c r="E17" s="1119">
        <f>'ZZZ-PG1.DBF'!L692</f>
        <v>0</v>
      </c>
      <c r="F17" s="1120">
        <f>'ZZZ-PG1.DBF'!V692</f>
        <v>0</v>
      </c>
      <c r="G17" s="1118">
        <f>'ZZZ-PG1.DBF'!L708</f>
        <v>0</v>
      </c>
      <c r="H17" s="1118">
        <f>'ZZZ-PG1.DBF'!V708</f>
        <v>0</v>
      </c>
      <c r="I17" s="1118">
        <f>'ZZZ-PG1.DBF'!L724</f>
        <v>0</v>
      </c>
      <c r="J17" s="1118">
        <f>'ZZZ-PG1.DBF'!V724</f>
        <v>0</v>
      </c>
      <c r="K17" s="1097">
        <f t="shared" si="0"/>
        <v>0</v>
      </c>
      <c r="L17" s="1097">
        <f t="shared" si="1"/>
        <v>0</v>
      </c>
      <c r="M17" s="274"/>
      <c r="N17" s="274"/>
      <c r="O17" s="533" t="s">
        <v>876</v>
      </c>
    </row>
    <row r="18" spans="1:15" ht="15.95" customHeight="1">
      <c r="A18" s="1095">
        <v>25</v>
      </c>
      <c r="B18" s="1099" t="s">
        <v>617</v>
      </c>
      <c r="C18" s="1118">
        <f>'ZZZ-PG1.DBF'!L677</f>
        <v>0</v>
      </c>
      <c r="D18" s="1118">
        <f>'ZZZ-PG1.DBF'!V677</f>
        <v>0</v>
      </c>
      <c r="E18" s="1119">
        <f>'ZZZ-PG1.DBF'!L693</f>
        <v>0</v>
      </c>
      <c r="F18" s="1120">
        <f>'ZZZ-PG1.DBF'!V693</f>
        <v>0</v>
      </c>
      <c r="G18" s="1118">
        <f>'ZZZ-PG1.DBF'!L709</f>
        <v>0</v>
      </c>
      <c r="H18" s="1118">
        <f>'ZZZ-PG1.DBF'!V709</f>
        <v>0</v>
      </c>
      <c r="I18" s="1118">
        <f>'ZZZ-PG1.DBF'!L725</f>
        <v>0</v>
      </c>
      <c r="J18" s="1118">
        <f>'ZZZ-PG1.DBF'!V725</f>
        <v>0</v>
      </c>
      <c r="K18" s="1097">
        <f t="shared" si="0"/>
        <v>0</v>
      </c>
      <c r="L18" s="1097">
        <f t="shared" si="1"/>
        <v>0</v>
      </c>
      <c r="M18" s="274"/>
      <c r="N18" s="274"/>
      <c r="O18" s="537" t="s">
        <v>880</v>
      </c>
    </row>
    <row r="19" spans="1:15" ht="15.95" customHeight="1">
      <c r="A19" s="1095">
        <v>30</v>
      </c>
      <c r="B19" s="1100" t="s">
        <v>618</v>
      </c>
      <c r="C19" s="1118">
        <f>'ZZZ-PG1.DBF'!L678</f>
        <v>0</v>
      </c>
      <c r="D19" s="1118">
        <f>'ZZZ-PG1.DBF'!V678</f>
        <v>0</v>
      </c>
      <c r="E19" s="1119">
        <f>'ZZZ-PG1.DBF'!L694</f>
        <v>0</v>
      </c>
      <c r="F19" s="1120">
        <f>'ZZZ-PG1.DBF'!V694</f>
        <v>0</v>
      </c>
      <c r="G19" s="1118">
        <f>'ZZZ-PG1.DBF'!L710</f>
        <v>0</v>
      </c>
      <c r="H19" s="1118">
        <f>'ZZZ-PG1.DBF'!V710</f>
        <v>0</v>
      </c>
      <c r="I19" s="1118">
        <f>'ZZZ-PG1.DBF'!L726</f>
        <v>0</v>
      </c>
      <c r="J19" s="1118">
        <f>'ZZZ-PG1.DBF'!V726</f>
        <v>0</v>
      </c>
      <c r="K19" s="1097">
        <f t="shared" si="0"/>
        <v>0</v>
      </c>
      <c r="L19" s="1097">
        <f t="shared" si="1"/>
        <v>0</v>
      </c>
      <c r="M19" s="274"/>
      <c r="N19" s="274"/>
    </row>
    <row r="20" spans="1:15" ht="15.95" customHeight="1">
      <c r="A20" s="1095">
        <v>32</v>
      </c>
      <c r="B20" s="1101" t="s">
        <v>619</v>
      </c>
      <c r="C20" s="1118">
        <f>'ZZZ-PG1.DBF'!L679</f>
        <v>0</v>
      </c>
      <c r="D20" s="1118">
        <f>'ZZZ-PG1.DBF'!V679</f>
        <v>0</v>
      </c>
      <c r="E20" s="1119">
        <f>'ZZZ-PG1.DBF'!L695</f>
        <v>0</v>
      </c>
      <c r="F20" s="1120">
        <f>'ZZZ-PG1.DBF'!V695</f>
        <v>0</v>
      </c>
      <c r="G20" s="1118">
        <f>'ZZZ-PG1.DBF'!L711</f>
        <v>0</v>
      </c>
      <c r="H20" s="1118">
        <f>'ZZZ-PG1.DBF'!V711</f>
        <v>0</v>
      </c>
      <c r="I20" s="1118">
        <f>'ZZZ-PG1.DBF'!L727</f>
        <v>0</v>
      </c>
      <c r="J20" s="1118">
        <f>'ZZZ-PG1.DBF'!V727</f>
        <v>0</v>
      </c>
      <c r="K20" s="1097">
        <f t="shared" si="0"/>
        <v>0</v>
      </c>
      <c r="L20" s="1097">
        <f t="shared" si="1"/>
        <v>0</v>
      </c>
      <c r="M20" s="274"/>
      <c r="N20" s="274"/>
    </row>
    <row r="21" spans="1:15" ht="15.95" customHeight="1">
      <c r="A21" s="1095">
        <v>33</v>
      </c>
      <c r="B21" s="1100" t="s">
        <v>620</v>
      </c>
      <c r="C21" s="1118">
        <f>'ZZZ-PG1.DBF'!L680</f>
        <v>0</v>
      </c>
      <c r="D21" s="1118">
        <f>'ZZZ-PG1.DBF'!V680</f>
        <v>0</v>
      </c>
      <c r="E21" s="1119">
        <f>'ZZZ-PG1.DBF'!L696</f>
        <v>0</v>
      </c>
      <c r="F21" s="1120">
        <f>'ZZZ-PG1.DBF'!V696</f>
        <v>0</v>
      </c>
      <c r="G21" s="1118">
        <f>'ZZZ-PG1.DBF'!L712</f>
        <v>0</v>
      </c>
      <c r="H21" s="1118">
        <f>'ZZZ-PG1.DBF'!V712</f>
        <v>0</v>
      </c>
      <c r="I21" s="1118">
        <f>'ZZZ-PG1.DBF'!L728</f>
        <v>0</v>
      </c>
      <c r="J21" s="1118">
        <f>'ZZZ-PG1.DBF'!V728</f>
        <v>0</v>
      </c>
      <c r="K21" s="1097">
        <f t="shared" si="0"/>
        <v>0</v>
      </c>
      <c r="L21" s="1097">
        <f t="shared" si="1"/>
        <v>0</v>
      </c>
      <c r="M21" s="274"/>
      <c r="N21" s="274"/>
    </row>
    <row r="22" spans="1:15" ht="15.95" customHeight="1">
      <c r="A22" s="1095">
        <v>35</v>
      </c>
      <c r="B22" s="1102" t="s">
        <v>800</v>
      </c>
      <c r="C22" s="1118">
        <f>'ZZZ-PG1.DBF'!L681</f>
        <v>0</v>
      </c>
      <c r="D22" s="1118">
        <f>'ZZZ-PG1.DBF'!V681</f>
        <v>0</v>
      </c>
      <c r="E22" s="1119">
        <f>'ZZZ-PG1.DBF'!L697</f>
        <v>0</v>
      </c>
      <c r="F22" s="1120">
        <f>'ZZZ-PG1.DBF'!V697</f>
        <v>0</v>
      </c>
      <c r="G22" s="1118">
        <f>'ZZZ-PG1.DBF'!L713</f>
        <v>0</v>
      </c>
      <c r="H22" s="1118">
        <f>'ZZZ-PG1.DBF'!V713</f>
        <v>0</v>
      </c>
      <c r="I22" s="1118">
        <f>'ZZZ-PG1.DBF'!L729</f>
        <v>0</v>
      </c>
      <c r="J22" s="1118">
        <f>'ZZZ-PG1.DBF'!V729</f>
        <v>0</v>
      </c>
      <c r="K22" s="1097">
        <f t="shared" si="0"/>
        <v>0</v>
      </c>
      <c r="L22" s="1097">
        <f t="shared" si="1"/>
        <v>0</v>
      </c>
      <c r="M22" s="274"/>
      <c r="N22" s="274"/>
    </row>
    <row r="23" spans="1:15" ht="15.95" customHeight="1">
      <c r="A23" s="1095">
        <v>36</v>
      </c>
      <c r="B23" s="1102" t="s">
        <v>799</v>
      </c>
      <c r="C23" s="1118">
        <f>'ZZZ-PG1.DBF'!L682</f>
        <v>0</v>
      </c>
      <c r="D23" s="1118">
        <f>'ZZZ-PG1.DBF'!V682</f>
        <v>0</v>
      </c>
      <c r="E23" s="1119">
        <f>'ZZZ-PG1.DBF'!L698</f>
        <v>0</v>
      </c>
      <c r="F23" s="1120">
        <f>'ZZZ-PG1.DBF'!V698</f>
        <v>0</v>
      </c>
      <c r="G23" s="1118">
        <f>'ZZZ-PG1.DBF'!L714</f>
        <v>0</v>
      </c>
      <c r="H23" s="1118">
        <f>'ZZZ-PG1.DBF'!V714</f>
        <v>0</v>
      </c>
      <c r="I23" s="1118">
        <f>'ZZZ-PG1.DBF'!L730</f>
        <v>0</v>
      </c>
      <c r="J23" s="1118">
        <f>'ZZZ-PG1.DBF'!V730</f>
        <v>0</v>
      </c>
      <c r="K23" s="1097">
        <f t="shared" si="0"/>
        <v>0</v>
      </c>
      <c r="L23" s="1097">
        <f t="shared" si="1"/>
        <v>0</v>
      </c>
      <c r="M23" s="274"/>
      <c r="N23" s="274"/>
    </row>
    <row r="24" spans="1:15" ht="15.95" customHeight="1">
      <c r="A24" s="1095">
        <v>44</v>
      </c>
      <c r="B24" s="1096" t="s">
        <v>621</v>
      </c>
      <c r="C24" s="1118">
        <f>'ZZZ-PG1.DBF'!L683</f>
        <v>0</v>
      </c>
      <c r="D24" s="1118">
        <f>'ZZZ-PG1.DBF'!V683</f>
        <v>0</v>
      </c>
      <c r="E24" s="1119">
        <f>'ZZZ-PG1.DBF'!L699</f>
        <v>0</v>
      </c>
      <c r="F24" s="1120">
        <f>'ZZZ-PG1.DBF'!V699</f>
        <v>0</v>
      </c>
      <c r="G24" s="1118">
        <f>'ZZZ-PG1.DBF'!L715</f>
        <v>0</v>
      </c>
      <c r="H24" s="1118">
        <f>'ZZZ-PG1.DBF'!V715</f>
        <v>0</v>
      </c>
      <c r="I24" s="1118">
        <f>'ZZZ-PG1.DBF'!L731</f>
        <v>0</v>
      </c>
      <c r="J24" s="1118">
        <f>'ZZZ-PG1.DBF'!V731</f>
        <v>0</v>
      </c>
      <c r="K24" s="1097">
        <f t="shared" si="0"/>
        <v>0</v>
      </c>
      <c r="L24" s="1097">
        <f t="shared" si="1"/>
        <v>0</v>
      </c>
      <c r="M24" s="274"/>
      <c r="N24" s="274"/>
    </row>
    <row r="25" spans="1:15" ht="15.95" customHeight="1" thickBot="1">
      <c r="A25" s="1103"/>
      <c r="B25" s="1123" t="s">
        <v>15</v>
      </c>
      <c r="C25" s="1124">
        <f t="shared" ref="C25:L25" si="2">SUM(C15:C24)</f>
        <v>9890940</v>
      </c>
      <c r="D25" s="1124">
        <f t="shared" si="2"/>
        <v>8538080</v>
      </c>
      <c r="E25" s="1124">
        <f t="shared" si="2"/>
        <v>0</v>
      </c>
      <c r="F25" s="1124">
        <f t="shared" si="2"/>
        <v>0</v>
      </c>
      <c r="G25" s="1124">
        <f t="shared" si="2"/>
        <v>0</v>
      </c>
      <c r="H25" s="1124">
        <f t="shared" si="2"/>
        <v>0</v>
      </c>
      <c r="I25" s="1124">
        <f t="shared" si="2"/>
        <v>0</v>
      </c>
      <c r="J25" s="1124">
        <f t="shared" si="2"/>
        <v>0</v>
      </c>
      <c r="K25" s="1124">
        <f t="shared" si="2"/>
        <v>9890940</v>
      </c>
      <c r="L25" s="1124">
        <f t="shared" si="2"/>
        <v>8538080</v>
      </c>
      <c r="M25" s="274"/>
      <c r="N25" s="274"/>
    </row>
    <row r="26" spans="1:15" ht="16.5" thickTop="1">
      <c r="A26" s="568"/>
      <c r="B26" s="568"/>
      <c r="C26" s="568"/>
      <c r="D26" s="568"/>
      <c r="E26" s="568"/>
      <c r="F26" s="568"/>
      <c r="G26" s="568"/>
      <c r="H26" s="568"/>
      <c r="I26" s="568"/>
      <c r="J26" s="568"/>
      <c r="K26" s="1094" t="s">
        <v>0</v>
      </c>
      <c r="L26" s="1094" t="s">
        <v>0</v>
      </c>
      <c r="M26" s="1080"/>
      <c r="N26" s="1080"/>
    </row>
    <row r="27" spans="1:15">
      <c r="A27" s="568" t="s">
        <v>27</v>
      </c>
      <c r="B27" s="568"/>
      <c r="C27" s="568"/>
      <c r="D27" s="568"/>
      <c r="E27" s="568"/>
      <c r="F27" s="568"/>
      <c r="K27" s="1125"/>
      <c r="L27" s="228"/>
      <c r="M27" s="1080"/>
      <c r="N27" s="1080"/>
    </row>
    <row r="28" spans="1:15">
      <c r="A28" s="228" t="s">
        <v>440</v>
      </c>
      <c r="B28" s="228"/>
      <c r="C28" s="228"/>
      <c r="D28" s="228"/>
      <c r="E28" s="228"/>
      <c r="F28" s="228"/>
      <c r="K28" s="1125"/>
      <c r="L28" s="228"/>
      <c r="M28" s="1080"/>
      <c r="N28" s="1080"/>
    </row>
    <row r="29" spans="1:15" ht="14.25" customHeight="1">
      <c r="A29" s="228"/>
      <c r="B29" s="228" t="s">
        <v>0</v>
      </c>
      <c r="C29" s="228"/>
      <c r="D29" s="228"/>
      <c r="E29" s="228"/>
      <c r="F29" s="228"/>
      <c r="H29" s="1125"/>
      <c r="I29" s="1125"/>
      <c r="J29" s="1125"/>
      <c r="K29" s="1125"/>
      <c r="L29" s="228"/>
      <c r="M29" s="1080"/>
      <c r="N29" s="1080"/>
    </row>
    <row r="30" spans="1:15" ht="24.75" customHeight="1">
      <c r="A30" s="228"/>
      <c r="B30" s="228"/>
      <c r="C30" s="228"/>
      <c r="D30" s="228"/>
      <c r="E30" s="228"/>
      <c r="F30" s="228"/>
      <c r="G30" s="287" t="s">
        <v>366</v>
      </c>
      <c r="H30" s="1106"/>
      <c r="I30" s="1106"/>
      <c r="J30" s="1106"/>
      <c r="K30" s="228"/>
      <c r="L30" s="228"/>
    </row>
    <row r="31" spans="1:15">
      <c r="A31" s="228"/>
      <c r="B31" s="228"/>
      <c r="C31" s="228"/>
      <c r="D31" s="228"/>
      <c r="E31" s="228"/>
      <c r="F31" s="228"/>
      <c r="G31" s="293" t="s">
        <v>234</v>
      </c>
      <c r="H31" s="1106"/>
      <c r="I31" s="1106"/>
      <c r="J31" s="1106"/>
      <c r="K31" s="228"/>
      <c r="L31" s="228"/>
    </row>
    <row r="32" spans="1:15">
      <c r="A32" s="228"/>
      <c r="B32" s="228"/>
      <c r="C32" s="228"/>
      <c r="D32" s="228"/>
      <c r="E32" s="228"/>
      <c r="F32" s="228"/>
      <c r="G32" s="294" t="s">
        <v>241</v>
      </c>
      <c r="H32" s="228"/>
      <c r="I32" s="228"/>
      <c r="J32" s="228"/>
      <c r="K32" s="228"/>
      <c r="L32" s="228"/>
    </row>
    <row r="33" spans="1:12">
      <c r="A33" s="228"/>
      <c r="B33" s="228"/>
      <c r="C33" s="228"/>
      <c r="D33" s="228"/>
      <c r="E33" s="228"/>
      <c r="F33" s="228"/>
      <c r="G33" s="295" t="s">
        <v>14</v>
      </c>
      <c r="H33" s="228"/>
      <c r="I33" s="228"/>
      <c r="J33" s="228"/>
      <c r="K33" s="228"/>
      <c r="L33" s="228"/>
    </row>
    <row r="34" spans="1:12">
      <c r="A34" s="228"/>
      <c r="B34" s="228"/>
      <c r="C34" s="228"/>
      <c r="D34" s="228"/>
      <c r="E34" s="228"/>
      <c r="F34" s="228"/>
      <c r="G34" s="228"/>
      <c r="H34" s="228"/>
      <c r="I34" s="228"/>
      <c r="J34" s="228"/>
      <c r="K34" s="228"/>
      <c r="L34" s="228"/>
    </row>
    <row r="35" spans="1:12">
      <c r="A35" s="228"/>
      <c r="B35" s="228"/>
      <c r="C35" s="228"/>
      <c r="D35" s="228"/>
      <c r="E35" s="228"/>
      <c r="F35" s="228"/>
      <c r="G35" s="228"/>
      <c r="H35" s="228"/>
      <c r="I35" s="228"/>
      <c r="J35" s="228"/>
      <c r="K35" s="228"/>
      <c r="L35" s="228"/>
    </row>
    <row r="36" spans="1:12">
      <c r="A36" s="228"/>
      <c r="B36" s="228"/>
      <c r="C36" s="228"/>
      <c r="D36" s="228"/>
      <c r="E36" s="228"/>
      <c r="F36" s="228"/>
      <c r="G36" s="228"/>
      <c r="H36" s="228"/>
      <c r="I36" s="228"/>
      <c r="J36" s="228"/>
      <c r="K36" s="228"/>
      <c r="L36" s="228"/>
    </row>
    <row r="37" spans="1:12">
      <c r="A37" s="228"/>
      <c r="B37" s="228"/>
      <c r="C37" s="228"/>
      <c r="D37" s="228"/>
      <c r="E37" s="228"/>
      <c r="F37" s="228"/>
      <c r="G37" s="228"/>
      <c r="H37" s="228"/>
      <c r="I37" s="228"/>
      <c r="J37" s="228"/>
      <c r="K37" s="228"/>
      <c r="L37" s="228"/>
    </row>
    <row r="38" spans="1:12">
      <c r="A38" s="228"/>
      <c r="B38" s="228"/>
      <c r="C38" s="228"/>
      <c r="D38" s="228"/>
      <c r="E38" s="228"/>
      <c r="F38" s="228"/>
      <c r="G38" s="228"/>
      <c r="H38" s="228"/>
      <c r="I38" s="228"/>
      <c r="J38" s="228"/>
      <c r="K38" s="228"/>
      <c r="L38" s="228"/>
    </row>
    <row r="39" spans="1:12">
      <c r="A39" s="228"/>
      <c r="B39" s="228"/>
      <c r="C39" s="228"/>
      <c r="D39" s="228"/>
      <c r="E39" s="228"/>
      <c r="F39" s="228"/>
      <c r="G39" s="228"/>
      <c r="H39" s="228"/>
      <c r="I39" s="228"/>
      <c r="J39" s="228"/>
      <c r="K39" s="228"/>
      <c r="L39" s="228"/>
    </row>
    <row r="40" spans="1:12">
      <c r="A40" s="228"/>
      <c r="B40" s="228"/>
      <c r="C40" s="228"/>
      <c r="D40" s="228"/>
      <c r="E40" s="228"/>
      <c r="F40" s="228"/>
      <c r="G40" s="228"/>
      <c r="H40" s="228"/>
      <c r="I40" s="228"/>
      <c r="J40" s="228"/>
      <c r="K40" s="228"/>
      <c r="L40" s="228"/>
    </row>
    <row r="41" spans="1:12">
      <c r="A41" s="228"/>
      <c r="B41" s="228"/>
      <c r="C41" s="228"/>
      <c r="D41" s="228"/>
      <c r="E41" s="228"/>
      <c r="F41" s="228"/>
      <c r="G41" s="228"/>
      <c r="H41" s="228"/>
      <c r="I41" s="228"/>
      <c r="J41" s="228"/>
      <c r="K41" s="228"/>
      <c r="L41" s="228"/>
    </row>
    <row r="42" spans="1:12">
      <c r="A42" s="228"/>
      <c r="B42" s="228"/>
      <c r="C42" s="228"/>
      <c r="D42" s="228"/>
      <c r="E42" s="228"/>
      <c r="F42" s="228"/>
      <c r="G42" s="228"/>
      <c r="H42" s="228"/>
      <c r="I42" s="228"/>
      <c r="J42" s="228"/>
      <c r="K42" s="228"/>
      <c r="L42" s="228"/>
    </row>
    <row r="43" spans="1:12">
      <c r="A43" s="228"/>
      <c r="B43" s="228"/>
      <c r="C43" s="228"/>
      <c r="D43" s="228"/>
      <c r="E43" s="228"/>
      <c r="F43" s="228"/>
      <c r="G43" s="228"/>
      <c r="H43" s="228"/>
      <c r="I43" s="228"/>
      <c r="J43" s="228"/>
      <c r="K43" s="228"/>
      <c r="L43" s="228"/>
    </row>
    <row r="44" spans="1:12">
      <c r="A44" s="228"/>
      <c r="B44" s="228"/>
      <c r="C44" s="228"/>
      <c r="D44" s="228"/>
      <c r="E44" s="228"/>
      <c r="F44" s="228"/>
      <c r="G44" s="228"/>
      <c r="H44" s="228"/>
      <c r="I44" s="228"/>
      <c r="J44" s="228"/>
      <c r="K44" s="228"/>
      <c r="L44" s="228"/>
    </row>
    <row r="45" spans="1:12">
      <c r="A45" s="228"/>
      <c r="B45" s="228"/>
      <c r="C45" s="228"/>
      <c r="D45" s="228"/>
      <c r="E45" s="228"/>
      <c r="F45" s="228"/>
      <c r="G45" s="228"/>
      <c r="H45" s="228"/>
      <c r="I45" s="228"/>
      <c r="J45" s="228"/>
      <c r="K45" s="228"/>
      <c r="L45" s="228"/>
    </row>
    <row r="46" spans="1:12">
      <c r="A46" s="228"/>
      <c r="B46" s="228"/>
      <c r="C46" s="228"/>
      <c r="D46" s="228"/>
      <c r="E46" s="228"/>
      <c r="F46" s="228"/>
      <c r="G46" s="228"/>
      <c r="H46" s="228"/>
      <c r="I46" s="228"/>
      <c r="J46" s="228"/>
      <c r="K46" s="228"/>
      <c r="L46" s="228"/>
    </row>
    <row r="47" spans="1:12">
      <c r="A47" s="228"/>
      <c r="B47" s="228"/>
      <c r="C47" s="228"/>
      <c r="D47" s="228"/>
      <c r="E47" s="228"/>
      <c r="F47" s="228"/>
      <c r="G47" s="228"/>
      <c r="H47" s="228"/>
      <c r="I47" s="228"/>
      <c r="J47" s="228"/>
      <c r="K47" s="228"/>
      <c r="L47" s="228"/>
    </row>
    <row r="48" spans="1:12">
      <c r="A48" s="228"/>
      <c r="B48" s="228"/>
      <c r="C48" s="228"/>
      <c r="D48" s="228"/>
      <c r="E48" s="228"/>
      <c r="F48" s="228"/>
      <c r="G48" s="228"/>
      <c r="H48" s="228"/>
      <c r="I48" s="228"/>
      <c r="J48" s="228"/>
      <c r="K48" s="228"/>
      <c r="L48" s="228"/>
    </row>
  </sheetData>
  <mergeCells count="19">
    <mergeCell ref="I10:J10"/>
    <mergeCell ref="K1:L1"/>
    <mergeCell ref="I11:I12"/>
    <mergeCell ref="J11:J12"/>
    <mergeCell ref="A3:L3"/>
    <mergeCell ref="A4:L4"/>
    <mergeCell ref="A6:E6"/>
    <mergeCell ref="C10:D10"/>
    <mergeCell ref="E10:F10"/>
    <mergeCell ref="G10:H10"/>
    <mergeCell ref="K10:L11"/>
    <mergeCell ref="A11:A12"/>
    <mergeCell ref="B11:B12"/>
    <mergeCell ref="C11:C12"/>
    <mergeCell ref="D11:D12"/>
    <mergeCell ref="E11:E12"/>
    <mergeCell ref="F11:F12"/>
    <mergeCell ref="G11:G12"/>
    <mergeCell ref="H11:H12"/>
  </mergeCells>
  <printOptions horizontalCentered="1"/>
  <pageMargins left="0.70866141732283505" right="0.23622047244094499" top="1.75" bottom="0.31496062992126" header="0.31496062992126" footer="0.31496062992126"/>
  <pageSetup paperSize="9" scale="68" firstPageNumber="41" orientation="landscape" useFirstPageNumber="1" verticalDpi="180" r:id="rId1"/>
  <headerFooter differentOddEven="1" differentFirst="1">
    <oddFooter>&amp;C&amp;10&amp;P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S43"/>
  <sheetViews>
    <sheetView topLeftCell="J1" workbookViewId="0">
      <selection activeCell="Q2" sqref="Q2:Q17"/>
    </sheetView>
  </sheetViews>
  <sheetFormatPr defaultRowHeight="15"/>
  <cols>
    <col min="1" max="1" width="4.28515625" customWidth="1"/>
    <col min="2" max="2" width="7.140625" style="55" customWidth="1"/>
    <col min="3" max="3" width="17.140625" style="55" customWidth="1"/>
    <col min="4" max="4" width="13.5703125" style="55" customWidth="1"/>
    <col min="5" max="5" width="10.5703125" style="55" customWidth="1"/>
    <col min="6" max="6" width="16.140625" style="55" customWidth="1"/>
    <col min="7" max="7" width="12.7109375" style="55" customWidth="1"/>
    <col min="8" max="9" width="14.5703125" style="55" customWidth="1"/>
    <col min="10" max="10" width="12.5703125" style="55" customWidth="1"/>
    <col min="11" max="11" width="13" style="55" customWidth="1"/>
    <col min="12" max="12" width="9.7109375" style="55" customWidth="1"/>
    <col min="13" max="13" width="13.140625" style="55" customWidth="1"/>
    <col min="14" max="14" width="10.7109375" style="55" customWidth="1"/>
    <col min="15" max="15" width="17" style="55" customWidth="1"/>
    <col min="16" max="16" width="4.5703125" style="3" customWidth="1"/>
    <col min="17" max="17" width="93.85546875" style="3" customWidth="1"/>
    <col min="18" max="19" width="9.140625" style="3"/>
  </cols>
  <sheetData>
    <row r="1" spans="2:18" ht="15.75">
      <c r="B1" s="285"/>
      <c r="C1" s="285"/>
      <c r="D1" s="285"/>
      <c r="E1" s="285"/>
      <c r="F1" s="285"/>
      <c r="G1" s="285"/>
      <c r="H1" s="285"/>
      <c r="I1" s="285"/>
      <c r="J1" s="285"/>
      <c r="K1" s="285"/>
      <c r="L1" s="285"/>
      <c r="M1" s="285"/>
      <c r="N1" s="1288" t="s">
        <v>624</v>
      </c>
      <c r="O1" s="1288"/>
      <c r="Q1" s="1296" t="s">
        <v>0</v>
      </c>
      <c r="R1" s="1296"/>
    </row>
    <row r="2" spans="2:18" ht="22.5" customHeight="1">
      <c r="B2" s="1257" t="s">
        <v>834</v>
      </c>
      <c r="C2" s="1257"/>
      <c r="D2" s="1257"/>
      <c r="E2" s="1257"/>
      <c r="F2" s="1257"/>
      <c r="G2" s="1257"/>
      <c r="H2" s="1257"/>
      <c r="I2" s="1257"/>
      <c r="J2" s="1257"/>
      <c r="K2" s="1257"/>
      <c r="L2" s="1257"/>
      <c r="M2" s="1257"/>
      <c r="N2" s="1257"/>
      <c r="O2" s="1257"/>
      <c r="Q2" s="1079"/>
    </row>
    <row r="3" spans="2:18" ht="21.75" customHeight="1">
      <c r="B3" s="285"/>
      <c r="C3" s="285"/>
      <c r="D3" s="285"/>
      <c r="E3" s="285"/>
      <c r="F3" s="285"/>
      <c r="G3" s="285"/>
      <c r="H3" s="285"/>
      <c r="I3" s="285"/>
      <c r="J3" s="285"/>
      <c r="K3" s="285"/>
      <c r="L3" s="285"/>
      <c r="M3" s="285"/>
      <c r="N3" s="285"/>
      <c r="O3" s="285"/>
      <c r="Q3" s="533"/>
    </row>
    <row r="4" spans="2:18" ht="15.75">
      <c r="B4" s="777" t="s">
        <v>1495</v>
      </c>
      <c r="C4" s="777"/>
      <c r="D4" s="777"/>
      <c r="E4" s="777"/>
      <c r="F4" s="777"/>
      <c r="G4" s="334"/>
      <c r="H4" s="334"/>
      <c r="I4" s="285"/>
      <c r="J4" s="285"/>
      <c r="K4" s="285"/>
      <c r="L4" s="285"/>
      <c r="M4" s="285"/>
      <c r="N4" s="285"/>
      <c r="O4" s="778"/>
      <c r="Q4" s="537"/>
    </row>
    <row r="5" spans="2:18" ht="15.75">
      <c r="B5" s="283" t="str">
        <f>"වියදම් ශීර්ෂ අංකය : "&amp;'ZZZ-PG1.DBF'!A943</f>
        <v>වියදම් ශීර්ෂ අංකය : 603</v>
      </c>
      <c r="C5" s="779"/>
      <c r="D5" s="780"/>
      <c r="E5" s="285"/>
      <c r="F5" s="285"/>
      <c r="G5" s="285"/>
      <c r="H5" s="285"/>
      <c r="I5" s="285"/>
      <c r="J5" s="285"/>
      <c r="K5" s="285"/>
      <c r="L5" s="285"/>
      <c r="M5" s="285"/>
      <c r="N5" s="285"/>
      <c r="O5" s="778" t="s">
        <v>9</v>
      </c>
      <c r="Q5" s="287"/>
    </row>
    <row r="6" spans="2:18" ht="36" customHeight="1">
      <c r="B6" s="1300" t="s">
        <v>335</v>
      </c>
      <c r="C6" s="1300" t="s">
        <v>835</v>
      </c>
      <c r="D6" s="1302"/>
      <c r="E6" s="1303"/>
      <c r="F6" s="1300" t="s">
        <v>336</v>
      </c>
      <c r="G6" s="1302"/>
      <c r="H6" s="1303"/>
      <c r="I6" s="1300" t="s">
        <v>337</v>
      </c>
      <c r="J6" s="1302"/>
      <c r="K6" s="1303"/>
      <c r="L6" s="1300" t="s">
        <v>836</v>
      </c>
      <c r="M6" s="1302"/>
      <c r="N6" s="1303"/>
      <c r="O6" s="1226" t="s">
        <v>837</v>
      </c>
      <c r="Q6" s="1078"/>
    </row>
    <row r="7" spans="2:18" ht="26.25" customHeight="1">
      <c r="B7" s="1301"/>
      <c r="C7" s="1304">
        <v>1</v>
      </c>
      <c r="D7" s="1305"/>
      <c r="E7" s="1306"/>
      <c r="F7" s="1304">
        <v>2</v>
      </c>
      <c r="G7" s="1305"/>
      <c r="H7" s="1306"/>
      <c r="I7" s="1304">
        <v>3</v>
      </c>
      <c r="J7" s="1305"/>
      <c r="K7" s="1306"/>
      <c r="L7" s="1304">
        <v>4</v>
      </c>
      <c r="M7" s="1305"/>
      <c r="N7" s="1306"/>
      <c r="O7" s="1227"/>
      <c r="Q7" s="1078"/>
    </row>
    <row r="8" spans="2:18" ht="60">
      <c r="B8" s="1301"/>
      <c r="C8" s="528" t="s">
        <v>338</v>
      </c>
      <c r="D8" s="528" t="s">
        <v>339</v>
      </c>
      <c r="E8" s="781" t="s">
        <v>15</v>
      </c>
      <c r="F8" s="528" t="s">
        <v>340</v>
      </c>
      <c r="G8" s="528" t="s">
        <v>341</v>
      </c>
      <c r="H8" s="528" t="s">
        <v>15</v>
      </c>
      <c r="I8" s="528" t="s">
        <v>342</v>
      </c>
      <c r="J8" s="528" t="s">
        <v>343</v>
      </c>
      <c r="K8" s="528" t="s">
        <v>15</v>
      </c>
      <c r="L8" s="528" t="s">
        <v>344</v>
      </c>
      <c r="M8" s="528" t="s">
        <v>345</v>
      </c>
      <c r="N8" s="528" t="s">
        <v>15</v>
      </c>
      <c r="O8" s="1227">
        <v>5</v>
      </c>
      <c r="Q8" s="287"/>
    </row>
    <row r="9" spans="2:18">
      <c r="B9" s="782"/>
      <c r="C9" s="783" t="s">
        <v>103</v>
      </c>
      <c r="D9" s="783" t="s">
        <v>104</v>
      </c>
      <c r="E9" s="783" t="s">
        <v>118</v>
      </c>
      <c r="F9" s="783" t="s">
        <v>105</v>
      </c>
      <c r="G9" s="783" t="s">
        <v>106</v>
      </c>
      <c r="H9" s="783" t="s">
        <v>119</v>
      </c>
      <c r="I9" s="783" t="s">
        <v>120</v>
      </c>
      <c r="J9" s="783" t="s">
        <v>121</v>
      </c>
      <c r="K9" s="783" t="s">
        <v>122</v>
      </c>
      <c r="L9" s="783" t="s">
        <v>108</v>
      </c>
      <c r="M9" s="783" t="s">
        <v>109</v>
      </c>
      <c r="N9" s="783" t="s">
        <v>123</v>
      </c>
      <c r="O9" s="1228"/>
      <c r="Q9" s="287"/>
    </row>
    <row r="10" spans="2:18" ht="15.95" customHeight="1">
      <c r="B10" s="599"/>
      <c r="C10" s="784"/>
      <c r="D10" s="784"/>
      <c r="E10" s="784"/>
      <c r="F10" s="599"/>
      <c r="G10" s="599"/>
      <c r="H10" s="599"/>
      <c r="I10" s="599"/>
      <c r="J10" s="599"/>
      <c r="K10" s="599"/>
      <c r="L10" s="599"/>
      <c r="M10" s="599"/>
      <c r="N10" s="599"/>
      <c r="O10" s="599"/>
      <c r="Q10" s="287"/>
    </row>
    <row r="11" spans="2:18" ht="15.95" customHeight="1">
      <c r="B11" s="785" t="str">
        <f>'ZZZ-PG1.DBF'!A943</f>
        <v>603</v>
      </c>
      <c r="C11" s="662">
        <f>E11-D11</f>
        <v>0</v>
      </c>
      <c r="D11" s="662">
        <v>0</v>
      </c>
      <c r="E11" s="662">
        <f>'ZZZ-PG1.DBF'!I943</f>
        <v>0</v>
      </c>
      <c r="F11" s="445">
        <f>'ZZZ-PG1.DBF'!I944</f>
        <v>8450000</v>
      </c>
      <c r="G11" s="445">
        <f>'ZZZ-PG1.DBF'!I945</f>
        <v>3655</v>
      </c>
      <c r="H11" s="446">
        <f>F11+G11</f>
        <v>8453655</v>
      </c>
      <c r="I11" s="445">
        <f>'ZZZ-PG1.DBF'!I946</f>
        <v>8207161</v>
      </c>
      <c r="J11" s="445">
        <f>'ZZZ-PG1.DBF'!I947</f>
        <v>246494</v>
      </c>
      <c r="K11" s="445">
        <f>I11+J11</f>
        <v>8453655</v>
      </c>
      <c r="L11" s="445"/>
      <c r="M11" s="445"/>
      <c r="N11" s="445">
        <f>E11+H11-K11</f>
        <v>0</v>
      </c>
      <c r="O11" s="445">
        <f>'ZZZ-PG1.DBF'!I948</f>
        <v>0</v>
      </c>
      <c r="Q11" s="1079"/>
      <c r="R11" s="460">
        <f>O11-N11</f>
        <v>0</v>
      </c>
    </row>
    <row r="12" spans="2:18" ht="15.95" customHeight="1">
      <c r="B12" s="599"/>
      <c r="C12" s="599"/>
      <c r="D12" s="599"/>
      <c r="E12" s="599"/>
      <c r="F12" s="599"/>
      <c r="G12" s="599"/>
      <c r="H12" s="599"/>
      <c r="I12" s="599"/>
      <c r="J12" s="599"/>
      <c r="K12" s="599"/>
      <c r="L12" s="599"/>
      <c r="M12" s="599"/>
      <c r="N12" s="599"/>
      <c r="O12" s="599"/>
      <c r="Q12" s="1417"/>
    </row>
    <row r="13" spans="2:18" ht="15.95" customHeight="1">
      <c r="B13" s="599"/>
      <c r="C13" s="599"/>
      <c r="D13" s="599"/>
      <c r="E13" s="599"/>
      <c r="F13" s="599"/>
      <c r="G13" s="599"/>
      <c r="H13" s="599"/>
      <c r="I13" s="599"/>
      <c r="J13" s="599"/>
      <c r="K13" s="599"/>
      <c r="L13" s="599"/>
      <c r="M13" s="599"/>
      <c r="N13" s="599"/>
      <c r="O13" s="599"/>
      <c r="Q13" s="287"/>
    </row>
    <row r="14" spans="2:18" ht="15.95" customHeight="1">
      <c r="B14" s="599"/>
      <c r="C14" s="599"/>
      <c r="D14" s="599"/>
      <c r="E14" s="599"/>
      <c r="F14" s="599"/>
      <c r="G14" s="599"/>
      <c r="H14" s="599"/>
      <c r="I14" s="599"/>
      <c r="J14" s="599"/>
      <c r="K14" s="599"/>
      <c r="L14" s="599"/>
      <c r="M14" s="599"/>
      <c r="N14" s="599"/>
      <c r="O14" s="599"/>
      <c r="Q14" s="287"/>
    </row>
    <row r="15" spans="2:18" ht="15.95" customHeight="1">
      <c r="B15" s="599"/>
      <c r="C15" s="599"/>
      <c r="D15" s="599"/>
      <c r="E15" s="599"/>
      <c r="F15" s="599"/>
      <c r="G15" s="599"/>
      <c r="H15" s="599"/>
      <c r="I15" s="599"/>
      <c r="J15" s="599"/>
      <c r="K15" s="599"/>
      <c r="L15" s="599"/>
      <c r="M15" s="599"/>
      <c r="N15" s="599"/>
      <c r="O15" s="599"/>
      <c r="Q15" s="287"/>
    </row>
    <row r="16" spans="2:18" ht="15.95" customHeight="1">
      <c r="B16" s="599"/>
      <c r="C16" s="599"/>
      <c r="D16" s="599"/>
      <c r="E16" s="599"/>
      <c r="F16" s="599"/>
      <c r="G16" s="599"/>
      <c r="H16" s="599"/>
      <c r="I16" s="599"/>
      <c r="J16" s="599"/>
      <c r="K16" s="599"/>
      <c r="L16" s="599"/>
      <c r="M16" s="599"/>
      <c r="N16" s="599"/>
      <c r="O16" s="599"/>
      <c r="Q16" s="287"/>
    </row>
    <row r="17" spans="2:17" ht="15.95" customHeight="1">
      <c r="B17" s="611"/>
      <c r="C17" s="611"/>
      <c r="D17" s="611"/>
      <c r="E17" s="611"/>
      <c r="F17" s="611"/>
      <c r="G17" s="611"/>
      <c r="H17" s="611"/>
      <c r="I17" s="611"/>
      <c r="J17" s="611"/>
      <c r="K17" s="611"/>
      <c r="L17" s="611"/>
      <c r="M17" s="611"/>
      <c r="N17" s="611"/>
      <c r="O17" s="611"/>
      <c r="Q17" s="287"/>
    </row>
    <row r="18" spans="2:17" ht="15.95" customHeight="1">
      <c r="B18" s="522"/>
      <c r="C18" s="522"/>
      <c r="D18" s="522"/>
      <c r="E18" s="522"/>
      <c r="F18" s="522"/>
      <c r="G18" s="522"/>
      <c r="H18" s="522"/>
      <c r="I18" s="522"/>
      <c r="J18" s="522"/>
      <c r="K18" s="522"/>
      <c r="L18" s="522"/>
      <c r="M18" s="522"/>
      <c r="N18" s="522"/>
      <c r="O18" s="522"/>
    </row>
    <row r="19" spans="2:17" ht="15.95" customHeight="1">
      <c r="B19" s="786"/>
      <c r="C19" s="786"/>
      <c r="D19" s="786"/>
      <c r="E19" s="786"/>
      <c r="F19" s="786"/>
      <c r="G19" s="786"/>
      <c r="H19" s="786"/>
      <c r="I19" s="786"/>
      <c r="J19" s="786"/>
      <c r="K19" s="786"/>
      <c r="L19" s="786"/>
      <c r="M19" s="786"/>
      <c r="N19" s="786"/>
      <c r="O19" s="786"/>
    </row>
    <row r="20" spans="2:17" ht="15.95" customHeight="1">
      <c r="B20" s="1297" t="s">
        <v>346</v>
      </c>
      <c r="C20" s="1297"/>
      <c r="D20" s="1297"/>
      <c r="E20" s="1297"/>
      <c r="F20" s="1297"/>
      <c r="G20" s="1297"/>
      <c r="H20" s="1297"/>
      <c r="I20" s="1297"/>
      <c r="J20" s="1297"/>
      <c r="K20" s="1297"/>
      <c r="L20" s="787"/>
      <c r="M20" s="787"/>
      <c r="N20" s="334"/>
      <c r="O20" s="334"/>
    </row>
    <row r="21" spans="2:17" ht="15.95" customHeight="1">
      <c r="B21" s="283" t="s">
        <v>1496</v>
      </c>
      <c r="C21" s="334"/>
      <c r="D21" s="334"/>
      <c r="E21" s="334"/>
      <c r="F21" s="788"/>
      <c r="G21" s="334"/>
      <c r="H21" s="334"/>
      <c r="I21" s="789" t="s">
        <v>0</v>
      </c>
      <c r="J21" s="334"/>
      <c r="K21" s="334"/>
      <c r="L21" s="334"/>
      <c r="M21" s="790">
        <v>52684</v>
      </c>
      <c r="N21" s="334"/>
      <c r="O21" s="334"/>
    </row>
    <row r="22" spans="2:17" ht="15.95" customHeight="1">
      <c r="B22" s="788" t="s">
        <v>474</v>
      </c>
      <c r="C22" s="334"/>
      <c r="D22" s="334"/>
      <c r="E22" s="334"/>
      <c r="F22" s="788"/>
      <c r="G22" s="334"/>
      <c r="H22" s="334"/>
      <c r="I22" s="789" t="s">
        <v>0</v>
      </c>
      <c r="J22" s="334"/>
      <c r="K22" s="334"/>
      <c r="L22" s="334"/>
      <c r="M22" s="791">
        <v>209348</v>
      </c>
      <c r="N22" s="792"/>
      <c r="O22" s="792"/>
    </row>
    <row r="23" spans="2:17" ht="15.95" customHeight="1" thickBot="1">
      <c r="B23" s="1298"/>
      <c r="C23" s="1298"/>
      <c r="D23" s="788"/>
      <c r="E23" s="1299"/>
      <c r="F23" s="1299"/>
      <c r="G23" s="334"/>
      <c r="H23" s="334"/>
      <c r="I23" s="789" t="s">
        <v>0</v>
      </c>
      <c r="J23" s="334"/>
      <c r="K23" s="334"/>
      <c r="L23" s="334"/>
      <c r="M23" s="793">
        <f>SUM(M21:M22)</f>
        <v>262032</v>
      </c>
      <c r="N23" s="334"/>
      <c r="O23" s="792"/>
    </row>
    <row r="24" spans="2:17" ht="15.95" customHeight="1" thickTop="1">
      <c r="B24" s="788"/>
      <c r="C24" s="788"/>
      <c r="D24" s="788"/>
      <c r="E24" s="284"/>
      <c r="F24" s="788"/>
      <c r="G24" s="334"/>
      <c r="H24" s="334"/>
      <c r="I24" s="789"/>
      <c r="J24" s="334"/>
      <c r="K24" s="334"/>
      <c r="L24" s="334"/>
      <c r="M24" s="792"/>
      <c r="N24" s="792"/>
      <c r="O24" s="792"/>
    </row>
    <row r="25" spans="2:17" ht="15.95" customHeight="1">
      <c r="B25" s="794" t="s">
        <v>347</v>
      </c>
      <c r="C25" s="507"/>
      <c r="D25" s="507"/>
      <c r="E25" s="507"/>
      <c r="F25" s="507"/>
      <c r="G25" s="507"/>
      <c r="H25" s="334"/>
      <c r="I25" s="789"/>
      <c r="J25" s="334"/>
      <c r="K25" s="334"/>
      <c r="L25" s="334"/>
      <c r="M25" s="334"/>
      <c r="N25" s="334"/>
      <c r="O25" s="334"/>
    </row>
    <row r="26" spans="2:17" ht="15.95" customHeight="1">
      <c r="B26" s="788" t="s">
        <v>91</v>
      </c>
      <c r="C26" s="507"/>
      <c r="D26" s="507"/>
      <c r="E26" s="284"/>
      <c r="F26" s="788"/>
      <c r="G26" s="788"/>
      <c r="H26" s="334"/>
      <c r="I26" s="789"/>
      <c r="J26" s="334"/>
      <c r="K26" s="334"/>
      <c r="L26" s="334"/>
      <c r="M26" s="334"/>
      <c r="N26" s="334"/>
      <c r="O26" s="334"/>
    </row>
    <row r="27" spans="2:17" ht="15.75">
      <c r="B27" s="788"/>
      <c r="C27" s="788"/>
      <c r="D27" s="788"/>
      <c r="E27" s="788"/>
      <c r="F27" s="285"/>
      <c r="G27" s="285"/>
      <c r="H27" s="334"/>
      <c r="I27" s="334"/>
      <c r="J27" s="334"/>
      <c r="K27" s="287" t="s">
        <v>367</v>
      </c>
      <c r="L27" s="507"/>
      <c r="M27" s="334"/>
      <c r="N27" s="334"/>
      <c r="O27" s="334"/>
    </row>
    <row r="28" spans="2:17" ht="15.75">
      <c r="B28" s="788"/>
      <c r="C28" s="788"/>
      <c r="D28" s="788"/>
      <c r="E28" s="788"/>
      <c r="F28" s="285"/>
      <c r="G28" s="285"/>
      <c r="H28" s="334"/>
      <c r="I28" s="334"/>
      <c r="J28" s="334"/>
      <c r="K28" s="293" t="s">
        <v>234</v>
      </c>
      <c r="L28" s="788"/>
      <c r="M28" s="334"/>
      <c r="N28" s="334"/>
      <c r="O28" s="334"/>
    </row>
    <row r="29" spans="2:17" ht="15.75">
      <c r="B29" s="788"/>
      <c r="C29" s="788"/>
      <c r="D29" s="788"/>
      <c r="E29" s="788"/>
      <c r="F29" s="285"/>
      <c r="G29" s="285"/>
      <c r="H29" s="334"/>
      <c r="I29" s="334"/>
      <c r="J29" s="334"/>
      <c r="K29" s="294" t="s">
        <v>241</v>
      </c>
      <c r="L29" s="788"/>
      <c r="M29" s="334"/>
      <c r="N29" s="334"/>
      <c r="O29" s="334"/>
    </row>
    <row r="30" spans="2:17" ht="15.75">
      <c r="B30" s="334"/>
      <c r="C30" s="334"/>
      <c r="D30" s="334"/>
      <c r="E30" s="334"/>
      <c r="F30" s="334"/>
      <c r="G30" s="334"/>
      <c r="H30" s="334"/>
      <c r="I30" s="334"/>
      <c r="J30" s="334"/>
      <c r="K30" s="295" t="s">
        <v>14</v>
      </c>
      <c r="L30" s="334"/>
      <c r="M30" s="334"/>
      <c r="N30" s="334"/>
      <c r="O30" s="334"/>
    </row>
    <row r="38" spans="1:17">
      <c r="A38" s="461"/>
      <c r="B38" s="462"/>
      <c r="C38" s="463" t="s">
        <v>103</v>
      </c>
      <c r="D38" s="463" t="s">
        <v>104</v>
      </c>
      <c r="E38" s="463" t="s">
        <v>118</v>
      </c>
      <c r="F38" s="463" t="s">
        <v>105</v>
      </c>
      <c r="G38" s="463" t="s">
        <v>106</v>
      </c>
      <c r="H38" s="463" t="s">
        <v>119</v>
      </c>
      <c r="I38" s="463" t="s">
        <v>120</v>
      </c>
      <c r="J38" s="463" t="s">
        <v>121</v>
      </c>
      <c r="K38" s="463" t="s">
        <v>122</v>
      </c>
      <c r="L38" s="463" t="s">
        <v>108</v>
      </c>
      <c r="M38" s="463" t="s">
        <v>109</v>
      </c>
      <c r="N38" s="463" t="s">
        <v>123</v>
      </c>
      <c r="O38" s="463">
        <v>5</v>
      </c>
      <c r="P38" s="10"/>
      <c r="Q38" s="10"/>
    </row>
    <row r="39" spans="1:17">
      <c r="A39" s="461"/>
      <c r="B39" s="462"/>
      <c r="C39" s="463"/>
      <c r="D39" s="463"/>
      <c r="E39" s="463"/>
      <c r="F39" s="463"/>
      <c r="G39" s="463"/>
      <c r="H39" s="463"/>
      <c r="I39" s="463"/>
      <c r="J39" s="463"/>
      <c r="K39" s="463"/>
      <c r="L39" s="463"/>
      <c r="M39" s="463"/>
      <c r="N39" s="463"/>
      <c r="O39" s="463"/>
      <c r="P39" s="10"/>
      <c r="Q39" s="10"/>
    </row>
    <row r="40" spans="1:17">
      <c r="A40" s="461"/>
      <c r="B40" s="464" t="s">
        <v>881</v>
      </c>
      <c r="C40" s="464" t="s">
        <v>0</v>
      </c>
      <c r="D40" s="464"/>
      <c r="E40" s="465">
        <f>'ZZZ-PG1.DBF'!I943</f>
        <v>0</v>
      </c>
      <c r="F40" s="465">
        <f>'ZZZ-PG1.DBF'!I944</f>
        <v>8450000</v>
      </c>
      <c r="G40" s="465">
        <f>'ZZZ-PG1.DBF'!I945</f>
        <v>3655</v>
      </c>
      <c r="H40" s="465">
        <f>F40+G40</f>
        <v>8453655</v>
      </c>
      <c r="I40" s="465">
        <f>'ZZZ-PG1.DBF'!I946</f>
        <v>8207161</v>
      </c>
      <c r="J40" s="465">
        <f>'ZZZ-PG1.DBF'!I947</f>
        <v>246494</v>
      </c>
      <c r="K40" s="465">
        <f>I40+J40</f>
        <v>8453655</v>
      </c>
      <c r="L40" s="465"/>
      <c r="M40" s="465"/>
      <c r="N40" s="465">
        <f>E40+H40-K40</f>
        <v>0</v>
      </c>
      <c r="O40" s="465">
        <f>'ZZZ-PG1.DBF'!I948</f>
        <v>0</v>
      </c>
    </row>
    <row r="41" spans="1:17">
      <c r="A41" s="461"/>
      <c r="B41" s="464" t="s">
        <v>882</v>
      </c>
      <c r="C41" s="464"/>
      <c r="D41" s="464"/>
      <c r="E41" s="466">
        <f>'ZZZ-PG1.DBF'!AB943</f>
        <v>0</v>
      </c>
      <c r="F41" s="466">
        <f>'ZZZ-PG1.DBF'!AB944</f>
        <v>8450000</v>
      </c>
      <c r="G41" s="466">
        <f>'ZZZ-PG1.DBF'!AB945</f>
        <v>3655</v>
      </c>
      <c r="H41" s="466">
        <f>F41+G41</f>
        <v>8453655</v>
      </c>
      <c r="I41" s="466">
        <f>'ZZZ-PG1.DBF'!AB946</f>
        <v>8207161.2400000002</v>
      </c>
      <c r="J41" s="466">
        <f>'ZZZ-PG1.DBF'!AB947</f>
        <v>246493.76</v>
      </c>
      <c r="K41" s="466">
        <f>I41+J41</f>
        <v>8453655</v>
      </c>
      <c r="L41" s="466"/>
      <c r="M41" s="466"/>
      <c r="N41" s="466">
        <f>E41+H41-K41</f>
        <v>0</v>
      </c>
      <c r="O41" s="466">
        <f>'ZZZ-PG1.DBF'!AB948</f>
        <v>0</v>
      </c>
    </row>
    <row r="42" spans="1:17">
      <c r="A42" s="461"/>
      <c r="B42" s="464" t="s">
        <v>883</v>
      </c>
      <c r="C42" s="464"/>
      <c r="D42" s="464"/>
      <c r="E42" s="464"/>
      <c r="F42" s="467">
        <f>F41-F40</f>
        <v>0</v>
      </c>
      <c r="G42" s="467">
        <f t="shared" ref="G42:N42" si="0">G41-G40</f>
        <v>0</v>
      </c>
      <c r="H42" s="467" t="s">
        <v>0</v>
      </c>
      <c r="I42" s="467">
        <f t="shared" si="0"/>
        <v>0.24000000022351742</v>
      </c>
      <c r="J42" s="467">
        <f t="shared" si="0"/>
        <v>-0.23999999999068677</v>
      </c>
      <c r="K42" s="467" t="s">
        <v>0</v>
      </c>
      <c r="L42" s="467">
        <f t="shared" si="0"/>
        <v>0</v>
      </c>
      <c r="M42" s="467">
        <f t="shared" si="0"/>
        <v>0</v>
      </c>
      <c r="N42" s="467">
        <f t="shared" si="0"/>
        <v>0</v>
      </c>
      <c r="O42" s="467" t="s">
        <v>0</v>
      </c>
    </row>
    <row r="43" spans="1:17">
      <c r="A43" s="461"/>
      <c r="B43" s="464" t="s">
        <v>892</v>
      </c>
      <c r="C43" s="464"/>
      <c r="D43" s="464"/>
      <c r="E43" s="464"/>
      <c r="F43" s="464"/>
      <c r="G43" s="464"/>
      <c r="H43" s="464"/>
      <c r="I43" s="464"/>
      <c r="J43" s="464"/>
      <c r="K43" s="464"/>
      <c r="L43" s="464"/>
      <c r="M43" s="464"/>
      <c r="N43" s="464"/>
      <c r="O43" s="468">
        <f>O40-N40</f>
        <v>0</v>
      </c>
    </row>
  </sheetData>
  <mergeCells count="17">
    <mergeCell ref="L7:N7"/>
    <mergeCell ref="O8:O9"/>
    <mergeCell ref="Q1:R1"/>
    <mergeCell ref="N1:O1"/>
    <mergeCell ref="B20:K20"/>
    <mergeCell ref="B23:C23"/>
    <mergeCell ref="E23:F23"/>
    <mergeCell ref="B2:O2"/>
    <mergeCell ref="B6:B8"/>
    <mergeCell ref="C6:E6"/>
    <mergeCell ref="F6:H6"/>
    <mergeCell ref="I6:K6"/>
    <mergeCell ref="L6:N6"/>
    <mergeCell ref="O6:O7"/>
    <mergeCell ref="C7:E7"/>
    <mergeCell ref="F7:H7"/>
    <mergeCell ref="I7:K7"/>
  </mergeCells>
  <pageMargins left="0.5" right="0.5" top="2" bottom="0.25" header="0.31496062992126" footer="0.31496062992126"/>
  <pageSetup paperSize="9" scale="70" firstPageNumber="42" orientation="landscape" useFirstPageNumber="1" r:id="rId1"/>
  <headerFooter differentOddEven="1" differentFirst="1">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T46"/>
  <sheetViews>
    <sheetView topLeftCell="F1" workbookViewId="0">
      <selection activeCell="L1" sqref="L1:L14"/>
    </sheetView>
  </sheetViews>
  <sheetFormatPr defaultRowHeight="15"/>
  <cols>
    <col min="1" max="1" width="10.28515625" style="281" customWidth="1"/>
    <col min="2" max="2" width="26" style="285" customWidth="1"/>
    <col min="3" max="3" width="14.42578125" style="285" customWidth="1"/>
    <col min="4" max="4" width="15.7109375" style="285" customWidth="1"/>
    <col min="5" max="5" width="13.28515625" style="285" customWidth="1"/>
    <col min="6" max="6" width="16" style="285" customWidth="1"/>
    <col min="7" max="7" width="11.42578125" style="285" customWidth="1"/>
    <col min="8" max="8" width="11.28515625" style="285" customWidth="1"/>
    <col min="9" max="9" width="18.140625" style="285" customWidth="1"/>
    <col min="10" max="10" width="20.7109375" style="285" customWidth="1"/>
    <col min="11" max="11" width="4.7109375" style="287" customWidth="1"/>
    <col min="12" max="12" width="94.140625" style="281" customWidth="1"/>
    <col min="13" max="20" width="9.140625" style="287"/>
    <col min="21" max="16384" width="9.140625" style="281"/>
  </cols>
  <sheetData>
    <row r="1" spans="2:13" ht="18.75">
      <c r="I1" s="1288" t="s">
        <v>625</v>
      </c>
      <c r="J1" s="1288"/>
      <c r="L1" s="1079"/>
    </row>
    <row r="2" spans="2:13" ht="25.5" customHeight="1">
      <c r="B2" s="1257" t="s">
        <v>825</v>
      </c>
      <c r="C2" s="1257"/>
      <c r="D2" s="1257"/>
      <c r="E2" s="1257"/>
      <c r="F2" s="1257"/>
      <c r="G2" s="1257"/>
      <c r="H2" s="1257"/>
      <c r="I2" s="1257"/>
      <c r="J2" s="1257"/>
      <c r="L2" s="533"/>
    </row>
    <row r="3" spans="2:13" ht="15.75">
      <c r="B3" s="283" t="str">
        <f>"වියදම් ශීර්ෂ අංකය : "&amp;'ZZZ-PG1.DBF'!A952</f>
        <v>වියදම් ශීර්ෂ අංකය : 603</v>
      </c>
      <c r="C3" s="284"/>
      <c r="D3" s="1278" t="s">
        <v>1497</v>
      </c>
      <c r="E3" s="1278"/>
      <c r="F3" s="1278"/>
      <c r="G3" s="1278"/>
      <c r="H3" s="1278"/>
      <c r="I3" s="1278"/>
      <c r="J3" s="1278"/>
      <c r="L3" s="537"/>
    </row>
    <row r="4" spans="2:13" ht="18.75">
      <c r="B4" s="283"/>
      <c r="C4" s="284"/>
      <c r="D4" s="283"/>
      <c r="E4" s="283"/>
      <c r="F4" s="283"/>
      <c r="G4" s="958"/>
      <c r="H4" s="958"/>
      <c r="J4" s="596" t="s">
        <v>9</v>
      </c>
      <c r="L4" s="1078"/>
    </row>
    <row r="5" spans="2:13" ht="79.5" customHeight="1">
      <c r="B5" s="830" t="s">
        <v>362</v>
      </c>
      <c r="C5" s="830" t="s">
        <v>348</v>
      </c>
      <c r="D5" s="830" t="s">
        <v>838</v>
      </c>
      <c r="E5" s="830" t="s">
        <v>688</v>
      </c>
      <c r="F5" s="830" t="s">
        <v>839</v>
      </c>
      <c r="G5" s="830" t="s">
        <v>89</v>
      </c>
      <c r="H5" s="830" t="s">
        <v>88</v>
      </c>
      <c r="I5" s="830" t="s">
        <v>812</v>
      </c>
      <c r="J5" s="830" t="s">
        <v>837</v>
      </c>
      <c r="K5" s="423"/>
      <c r="L5" s="1077"/>
      <c r="M5" s="423"/>
    </row>
    <row r="6" spans="2:13">
      <c r="B6" s="581" t="s">
        <v>0</v>
      </c>
      <c r="C6" s="249" t="s">
        <v>0</v>
      </c>
      <c r="D6" s="1126"/>
      <c r="E6" s="1127"/>
      <c r="F6" s="1127"/>
      <c r="G6" s="1127"/>
      <c r="H6" s="1127"/>
      <c r="I6" s="1127"/>
      <c r="J6" s="1127"/>
      <c r="K6" s="423"/>
      <c r="M6" s="423"/>
    </row>
    <row r="7" spans="2:13" ht="18.75">
      <c r="B7" s="581" t="s">
        <v>626</v>
      </c>
      <c r="C7" s="1128" t="str">
        <f>'ZZZ-PG1.DBF'!A952&amp;'ZZZ-PG1.DBF'!B952</f>
        <v>603-1</v>
      </c>
      <c r="D7" s="290">
        <f>F7-E7</f>
        <v>0</v>
      </c>
      <c r="E7" s="290">
        <v>0</v>
      </c>
      <c r="F7" s="290">
        <f>'ZZZ-PG1.DBF'!I952</f>
        <v>0</v>
      </c>
      <c r="G7" s="290">
        <f>'ZZZ-PG1.DBF'!I957</f>
        <v>0</v>
      </c>
      <c r="H7" s="290">
        <f>'ZZZ-PG1.DBF'!I962</f>
        <v>0</v>
      </c>
      <c r="I7" s="290">
        <f>F7+G7-H7</f>
        <v>0</v>
      </c>
      <c r="J7" s="290">
        <f>'ZZZ-PG1.DBF'!I967</f>
        <v>0</v>
      </c>
      <c r="K7" s="423"/>
      <c r="L7" s="1079"/>
      <c r="M7" s="500">
        <f>J7-I7</f>
        <v>0</v>
      </c>
    </row>
    <row r="8" spans="2:13">
      <c r="B8" s="563"/>
      <c r="C8" s="1128"/>
      <c r="D8" s="424"/>
      <c r="E8" s="290"/>
      <c r="F8" s="290"/>
      <c r="G8" s="290"/>
      <c r="H8" s="290"/>
      <c r="I8" s="290"/>
      <c r="J8" s="290"/>
      <c r="K8" s="423"/>
      <c r="L8" s="1074"/>
      <c r="M8" s="423"/>
    </row>
    <row r="9" spans="2:13" ht="18.75">
      <c r="B9" s="563" t="s">
        <v>627</v>
      </c>
      <c r="C9" s="1128" t="str">
        <f>'ZZZ-PG1.DBF'!A953&amp;'ZZZ-PG1.DBF'!B953</f>
        <v>603-2</v>
      </c>
      <c r="D9" s="290">
        <f>F9-E9</f>
        <v>0</v>
      </c>
      <c r="E9" s="290">
        <v>0</v>
      </c>
      <c r="F9" s="290">
        <f>'ZZZ-PG1.DBF'!I953</f>
        <v>0</v>
      </c>
      <c r="G9" s="290">
        <f>'ZZZ-PG1.DBF'!I958</f>
        <v>0</v>
      </c>
      <c r="H9" s="290">
        <f>'ZZZ-PG1.DBF'!I963</f>
        <v>0</v>
      </c>
      <c r="I9" s="290">
        <f>F9+G9-H9</f>
        <v>0</v>
      </c>
      <c r="J9" s="290">
        <f>'ZZZ-PG1.DBF'!I968</f>
        <v>0</v>
      </c>
      <c r="K9" s="423"/>
      <c r="L9" s="1079"/>
      <c r="M9" s="500">
        <f>J9-I9</f>
        <v>0</v>
      </c>
    </row>
    <row r="10" spans="2:13">
      <c r="B10" s="563"/>
      <c r="C10" s="1128"/>
      <c r="D10" s="424"/>
      <c r="E10" s="290"/>
      <c r="F10" s="290"/>
      <c r="G10" s="290"/>
      <c r="H10" s="290"/>
      <c r="I10" s="290"/>
      <c r="J10" s="290"/>
      <c r="K10" s="423"/>
      <c r="L10" s="1074"/>
      <c r="M10" s="423"/>
    </row>
    <row r="11" spans="2:13" ht="16.5" customHeight="1">
      <c r="B11" s="563" t="s">
        <v>628</v>
      </c>
      <c r="C11" s="1128" t="str">
        <f>'ZZZ-PG1.DBF'!A954&amp;'ZZZ-PG1.DBF'!B954</f>
        <v>603-3</v>
      </c>
      <c r="D11" s="290">
        <f>F11-E11</f>
        <v>0</v>
      </c>
      <c r="E11" s="290">
        <v>0</v>
      </c>
      <c r="F11" s="290">
        <f>'ZZZ-PG1.DBF'!I954</f>
        <v>0</v>
      </c>
      <c r="G11" s="290">
        <f>'ZZZ-PG1.DBF'!I959</f>
        <v>23023</v>
      </c>
      <c r="H11" s="290">
        <f>'ZZZ-PG1.DBF'!I964</f>
        <v>2125</v>
      </c>
      <c r="I11" s="290">
        <f>F11+G11-H11</f>
        <v>20898</v>
      </c>
      <c r="J11" s="290">
        <f>'ZZZ-PG1.DBF'!I969</f>
        <v>20898</v>
      </c>
      <c r="K11" s="423"/>
      <c r="L11" s="1079"/>
      <c r="M11" s="500">
        <f>J11-I11</f>
        <v>0</v>
      </c>
    </row>
    <row r="12" spans="2:13">
      <c r="B12" s="563"/>
      <c r="C12" s="249"/>
      <c r="D12" s="424"/>
      <c r="E12" s="290"/>
      <c r="F12" s="290"/>
      <c r="G12" s="290"/>
      <c r="H12" s="290"/>
      <c r="I12" s="290"/>
      <c r="J12" s="290"/>
      <c r="K12" s="423"/>
      <c r="M12" s="423"/>
    </row>
    <row r="13" spans="2:13" ht="15.75" thickBot="1">
      <c r="B13" s="1129" t="s">
        <v>15</v>
      </c>
      <c r="C13" s="554" t="s">
        <v>0</v>
      </c>
      <c r="D13" s="1130">
        <f>D11+D9+D7</f>
        <v>0</v>
      </c>
      <c r="E13" s="1130">
        <f t="shared" ref="E13:J13" si="0">E11+E9+E7</f>
        <v>0</v>
      </c>
      <c r="F13" s="1130">
        <f t="shared" si="0"/>
        <v>0</v>
      </c>
      <c r="G13" s="1130">
        <f t="shared" si="0"/>
        <v>23023</v>
      </c>
      <c r="H13" s="1130">
        <f t="shared" si="0"/>
        <v>2125</v>
      </c>
      <c r="I13" s="1130">
        <f t="shared" si="0"/>
        <v>20898</v>
      </c>
      <c r="J13" s="1130">
        <f t="shared" si="0"/>
        <v>20898</v>
      </c>
      <c r="K13" s="423"/>
      <c r="M13" s="423"/>
    </row>
    <row r="14" spans="2:13" ht="15.75" thickTop="1">
      <c r="B14" s="554"/>
      <c r="C14" s="554"/>
      <c r="D14" s="1131"/>
      <c r="E14" s="1131"/>
      <c r="F14" s="1131"/>
      <c r="G14" s="1131"/>
      <c r="H14" s="1131"/>
      <c r="I14" s="1131"/>
      <c r="J14" s="611"/>
    </row>
    <row r="16" spans="2:13">
      <c r="B16" s="1132" t="s">
        <v>0</v>
      </c>
      <c r="D16" s="285" t="s">
        <v>0</v>
      </c>
    </row>
    <row r="17" spans="1:10">
      <c r="H17" s="287" t="s">
        <v>366</v>
      </c>
      <c r="I17" s="287"/>
      <c r="J17" s="287"/>
    </row>
    <row r="18" spans="1:10" ht="15.75">
      <c r="H18" s="293" t="s">
        <v>234</v>
      </c>
      <c r="I18" s="293"/>
      <c r="J18" s="293"/>
    </row>
    <row r="19" spans="1:10" ht="15.75">
      <c r="H19" s="294" t="s">
        <v>241</v>
      </c>
    </row>
    <row r="20" spans="1:10" ht="15.75">
      <c r="H20" s="295" t="s">
        <v>14</v>
      </c>
      <c r="I20" s="295"/>
      <c r="J20" s="295"/>
    </row>
    <row r="25" spans="1:10">
      <c r="F25" s="285" t="s">
        <v>885</v>
      </c>
      <c r="G25" s="285" t="s">
        <v>886</v>
      </c>
      <c r="H25" s="285" t="s">
        <v>887</v>
      </c>
      <c r="I25" s="285" t="s">
        <v>888</v>
      </c>
      <c r="J25" s="285" t="s">
        <v>889</v>
      </c>
    </row>
    <row r="27" spans="1:10">
      <c r="A27" s="281" t="str">
        <f>'ZZZ-PG1.DBF'!A952&amp;'ZZZ-PG1.DBF'!B952</f>
        <v>603-1</v>
      </c>
      <c r="B27" s="285" t="s">
        <v>881</v>
      </c>
      <c r="F27" s="1133">
        <f>'ZZZ-PG1.DBF'!I952</f>
        <v>0</v>
      </c>
      <c r="G27" s="1133">
        <f>'ZZZ-PG1.DBF'!I957</f>
        <v>0</v>
      </c>
      <c r="H27" s="1133">
        <f>'ZZZ-PG1.DBF'!I962</f>
        <v>0</v>
      </c>
      <c r="I27" s="1133">
        <f>F27+G27-H27</f>
        <v>0</v>
      </c>
      <c r="J27" s="1133">
        <f>'ZZZ-PG1.DBF'!I967</f>
        <v>0</v>
      </c>
    </row>
    <row r="28" spans="1:10">
      <c r="B28" s="285" t="s">
        <v>882</v>
      </c>
      <c r="F28" s="1134">
        <f>'ZZZ-PG1.DBF'!AB952</f>
        <v>0</v>
      </c>
      <c r="G28" s="1134">
        <f>'ZZZ-PG1.DBF'!AB957</f>
        <v>0</v>
      </c>
      <c r="H28" s="1134">
        <f>'ZZZ-PG1.DBF'!AB962</f>
        <v>0</v>
      </c>
      <c r="I28" s="1134">
        <f>F28+G28-H28</f>
        <v>0</v>
      </c>
      <c r="J28" s="1134">
        <f>'ZZZ-PG1.DBF'!AB967</f>
        <v>0</v>
      </c>
    </row>
    <row r="29" spans="1:10">
      <c r="B29" s="285" t="s">
        <v>884</v>
      </c>
      <c r="F29" s="1135">
        <f>F28-F27</f>
        <v>0</v>
      </c>
      <c r="G29" s="1135">
        <f>G28-G27</f>
        <v>0</v>
      </c>
      <c r="H29" s="1135">
        <f>H28-H27</f>
        <v>0</v>
      </c>
      <c r="I29" s="1135">
        <f>I28-I27</f>
        <v>0</v>
      </c>
      <c r="J29" s="1135">
        <f>J28-J27</f>
        <v>0</v>
      </c>
    </row>
    <row r="30" spans="1:10">
      <c r="B30" s="285" t="s">
        <v>892</v>
      </c>
      <c r="J30" s="1136">
        <f>J27-I27</f>
        <v>0</v>
      </c>
    </row>
    <row r="32" spans="1:10">
      <c r="A32" s="281" t="str">
        <f>'ZZZ-PG1.DBF'!A953&amp;'ZZZ-PG1.DBF'!B953</f>
        <v>603-2</v>
      </c>
      <c r="B32" s="285" t="s">
        <v>881</v>
      </c>
      <c r="F32" s="1133">
        <f>'ZZZ-PG1.DBF'!I953</f>
        <v>0</v>
      </c>
      <c r="G32" s="1133">
        <f>'ZZZ-PG1.DBF'!I958</f>
        <v>0</v>
      </c>
      <c r="H32" s="1133">
        <f>'ZZZ-PG1.DBF'!I963</f>
        <v>0</v>
      </c>
      <c r="I32" s="1133">
        <f>F32+G32-H32</f>
        <v>0</v>
      </c>
      <c r="J32" s="1133">
        <f>'ZZZ-PG1.DBF'!I968</f>
        <v>0</v>
      </c>
    </row>
    <row r="33" spans="1:10">
      <c r="B33" s="285" t="s">
        <v>882</v>
      </c>
      <c r="F33" s="1134">
        <f>'ZZZ-PG1.DBF'!AB953</f>
        <v>0</v>
      </c>
      <c r="G33" s="1134">
        <f>'ZZZ-PG1.DBF'!AB958</f>
        <v>0</v>
      </c>
      <c r="H33" s="1134">
        <f>'ZZZ-PG1.DBF'!AB963</f>
        <v>0</v>
      </c>
      <c r="I33" s="1134">
        <f>F33+G33-H33</f>
        <v>0</v>
      </c>
      <c r="J33" s="1134">
        <f>'ZZZ-PG1.DBF'!AB968</f>
        <v>0</v>
      </c>
    </row>
    <row r="34" spans="1:10">
      <c r="B34" s="285" t="s">
        <v>884</v>
      </c>
      <c r="F34" s="1135">
        <f>F33-F32</f>
        <v>0</v>
      </c>
      <c r="G34" s="1135">
        <f>G33-G32</f>
        <v>0</v>
      </c>
      <c r="H34" s="1135">
        <f>H33-H32</f>
        <v>0</v>
      </c>
      <c r="I34" s="1135">
        <f>I33-I32</f>
        <v>0</v>
      </c>
      <c r="J34" s="1135">
        <f>J33-J32</f>
        <v>0</v>
      </c>
    </row>
    <row r="35" spans="1:10">
      <c r="B35" s="285" t="s">
        <v>892</v>
      </c>
      <c r="J35" s="1136">
        <f>J32-I32</f>
        <v>0</v>
      </c>
    </row>
    <row r="37" spans="1:10">
      <c r="A37" s="281" t="str">
        <f>'ZZZ-PG1.DBF'!A954&amp;'ZZZ-PG1.DBF'!B954</f>
        <v>603-3</v>
      </c>
      <c r="B37" s="285" t="s">
        <v>881</v>
      </c>
      <c r="F37" s="1133">
        <f>'ZZZ-PG1.DBF'!I954</f>
        <v>0</v>
      </c>
      <c r="G37" s="1133">
        <f>'ZZZ-PG1.DBF'!I959</f>
        <v>23023</v>
      </c>
      <c r="H37" s="1133">
        <f>'ZZZ-PG1.DBF'!I964</f>
        <v>2125</v>
      </c>
      <c r="I37" s="1133">
        <f>F37+G37-H37</f>
        <v>20898</v>
      </c>
      <c r="J37" s="1133">
        <f>'ZZZ-PG1.DBF'!I969</f>
        <v>20898</v>
      </c>
    </row>
    <row r="38" spans="1:10">
      <c r="B38" s="285" t="s">
        <v>882</v>
      </c>
      <c r="F38" s="1134">
        <f>'ZZZ-PG1.DBF'!AB954</f>
        <v>0</v>
      </c>
      <c r="G38" s="1134">
        <f>'ZZZ-PG1.DBF'!AB959</f>
        <v>23023.3</v>
      </c>
      <c r="H38" s="1134">
        <f>'ZZZ-PG1.DBF'!AB964</f>
        <v>2125</v>
      </c>
      <c r="I38" s="1134">
        <f>F38+G38-H38</f>
        <v>20898.3</v>
      </c>
      <c r="J38" s="1134">
        <f>'ZZZ-PG1.DBF'!AB969</f>
        <v>20898.3</v>
      </c>
    </row>
    <row r="39" spans="1:10">
      <c r="B39" s="285" t="s">
        <v>884</v>
      </c>
      <c r="F39" s="1135">
        <f>F38-F37</f>
        <v>0</v>
      </c>
      <c r="G39" s="1135">
        <f>G38-G37</f>
        <v>0.2999999999992724</v>
      </c>
      <c r="H39" s="1135">
        <f>H38-H37</f>
        <v>0</v>
      </c>
      <c r="I39" s="1135">
        <f>I38-I37</f>
        <v>0.2999999999992724</v>
      </c>
      <c r="J39" s="1135">
        <f>J38-J37</f>
        <v>0.2999999999992724</v>
      </c>
    </row>
    <row r="40" spans="1:10">
      <c r="B40" s="285" t="s">
        <v>892</v>
      </c>
      <c r="J40" s="1136">
        <f>J37-I37</f>
        <v>0</v>
      </c>
    </row>
    <row r="42" spans="1:10">
      <c r="F42" s="285" t="s">
        <v>0</v>
      </c>
    </row>
    <row r="43" spans="1:10">
      <c r="F43" s="285" t="s">
        <v>0</v>
      </c>
    </row>
    <row r="44" spans="1:10">
      <c r="F44" s="285" t="s">
        <v>0</v>
      </c>
    </row>
    <row r="45" spans="1:10">
      <c r="F45" s="285" t="s">
        <v>0</v>
      </c>
    </row>
    <row r="46" spans="1:10">
      <c r="F46" s="285" t="s">
        <v>0</v>
      </c>
    </row>
  </sheetData>
  <mergeCells count="3">
    <mergeCell ref="B2:J2"/>
    <mergeCell ref="D3:J3"/>
    <mergeCell ref="I1:J1"/>
  </mergeCells>
  <printOptions horizontalCentered="1"/>
  <pageMargins left="0.5" right="0.5" top="2.5" bottom="0.5" header="1" footer="0.5"/>
  <pageSetup paperSize="9" scale="85" firstPageNumber="43" orientation="landscape" useFirstPageNumber="1" r:id="rId1"/>
  <headerFooter differentOddEven="1"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56"/>
  <sheetViews>
    <sheetView topLeftCell="E1" workbookViewId="0">
      <selection activeCell="K12" sqref="K12:Q17"/>
    </sheetView>
  </sheetViews>
  <sheetFormatPr defaultRowHeight="15"/>
  <cols>
    <col min="1" max="1" width="5.7109375" style="281" customWidth="1"/>
    <col min="2" max="2" width="41.7109375" style="9" customWidth="1"/>
    <col min="3" max="3" width="21" style="9" customWidth="1"/>
    <col min="4" max="4" width="24.42578125" style="9" customWidth="1"/>
    <col min="5" max="5" width="26.42578125" style="9" customWidth="1"/>
    <col min="6" max="6" width="6.5703125" style="281" customWidth="1"/>
    <col min="7" max="7" width="8.42578125" style="281" customWidth="1"/>
    <col min="8" max="8" width="20.140625" style="281" hidden="1" customWidth="1"/>
    <col min="9" max="9" width="3.5703125" style="281" customWidth="1"/>
    <col min="10" max="10" width="6.140625" style="281" customWidth="1"/>
    <col min="11" max="15" width="9.140625" style="281"/>
    <col min="16" max="16" width="29.5703125" style="281" customWidth="1"/>
    <col min="17" max="225" width="9.140625" style="281"/>
    <col min="226" max="226" width="58.42578125" style="281" customWidth="1"/>
    <col min="227" max="227" width="5" style="281" customWidth="1"/>
    <col min="228" max="228" width="21.85546875" style="281" customWidth="1"/>
    <col min="229" max="229" width="21.42578125" style="281" customWidth="1"/>
    <col min="230" max="232" width="0" style="281" hidden="1" customWidth="1"/>
    <col min="233" max="233" width="21.140625" style="281" customWidth="1"/>
    <col min="234" max="234" width="14.42578125" style="281" customWidth="1"/>
    <col min="235" max="481" width="9.140625" style="281"/>
    <col min="482" max="482" width="58.42578125" style="281" customWidth="1"/>
    <col min="483" max="483" width="5" style="281" customWidth="1"/>
    <col min="484" max="484" width="21.85546875" style="281" customWidth="1"/>
    <col min="485" max="485" width="21.42578125" style="281" customWidth="1"/>
    <col min="486" max="488" width="0" style="281" hidden="1" customWidth="1"/>
    <col min="489" max="489" width="21.140625" style="281" customWidth="1"/>
    <col min="490" max="490" width="14.42578125" style="281" customWidth="1"/>
    <col min="491" max="737" width="9.140625" style="281"/>
    <col min="738" max="738" width="58.42578125" style="281" customWidth="1"/>
    <col min="739" max="739" width="5" style="281" customWidth="1"/>
    <col min="740" max="740" width="21.85546875" style="281" customWidth="1"/>
    <col min="741" max="741" width="21.42578125" style="281" customWidth="1"/>
    <col min="742" max="744" width="0" style="281" hidden="1" customWidth="1"/>
    <col min="745" max="745" width="21.140625" style="281" customWidth="1"/>
    <col min="746" max="746" width="14.42578125" style="281" customWidth="1"/>
    <col min="747" max="993" width="9.140625" style="281"/>
    <col min="994" max="994" width="58.42578125" style="281" customWidth="1"/>
    <col min="995" max="995" width="5" style="281" customWidth="1"/>
    <col min="996" max="996" width="21.85546875" style="281" customWidth="1"/>
    <col min="997" max="997" width="21.42578125" style="281" customWidth="1"/>
    <col min="998" max="1000" width="0" style="281" hidden="1" customWidth="1"/>
    <col min="1001" max="1001" width="21.140625" style="281" customWidth="1"/>
    <col min="1002" max="1002" width="14.42578125" style="281" customWidth="1"/>
    <col min="1003" max="1249" width="9.140625" style="281"/>
    <col min="1250" max="1250" width="58.42578125" style="281" customWidth="1"/>
    <col min="1251" max="1251" width="5" style="281" customWidth="1"/>
    <col min="1252" max="1252" width="21.85546875" style="281" customWidth="1"/>
    <col min="1253" max="1253" width="21.42578125" style="281" customWidth="1"/>
    <col min="1254" max="1256" width="0" style="281" hidden="1" customWidth="1"/>
    <col min="1257" max="1257" width="21.140625" style="281" customWidth="1"/>
    <col min="1258" max="1258" width="14.42578125" style="281" customWidth="1"/>
    <col min="1259" max="1505" width="9.140625" style="281"/>
    <col min="1506" max="1506" width="58.42578125" style="281" customWidth="1"/>
    <col min="1507" max="1507" width="5" style="281" customWidth="1"/>
    <col min="1508" max="1508" width="21.85546875" style="281" customWidth="1"/>
    <col min="1509" max="1509" width="21.42578125" style="281" customWidth="1"/>
    <col min="1510" max="1512" width="0" style="281" hidden="1" customWidth="1"/>
    <col min="1513" max="1513" width="21.140625" style="281" customWidth="1"/>
    <col min="1514" max="1514" width="14.42578125" style="281" customWidth="1"/>
    <col min="1515" max="1761" width="9.140625" style="281"/>
    <col min="1762" max="1762" width="58.42578125" style="281" customWidth="1"/>
    <col min="1763" max="1763" width="5" style="281" customWidth="1"/>
    <col min="1764" max="1764" width="21.85546875" style="281" customWidth="1"/>
    <col min="1765" max="1765" width="21.42578125" style="281" customWidth="1"/>
    <col min="1766" max="1768" width="0" style="281" hidden="1" customWidth="1"/>
    <col min="1769" max="1769" width="21.140625" style="281" customWidth="1"/>
    <col min="1770" max="1770" width="14.42578125" style="281" customWidth="1"/>
    <col min="1771" max="2017" width="9.140625" style="281"/>
    <col min="2018" max="2018" width="58.42578125" style="281" customWidth="1"/>
    <col min="2019" max="2019" width="5" style="281" customWidth="1"/>
    <col min="2020" max="2020" width="21.85546875" style="281" customWidth="1"/>
    <col min="2021" max="2021" width="21.42578125" style="281" customWidth="1"/>
    <col min="2022" max="2024" width="0" style="281" hidden="1" customWidth="1"/>
    <col min="2025" max="2025" width="21.140625" style="281" customWidth="1"/>
    <col min="2026" max="2026" width="14.42578125" style="281" customWidth="1"/>
    <col min="2027" max="2273" width="9.140625" style="281"/>
    <col min="2274" max="2274" width="58.42578125" style="281" customWidth="1"/>
    <col min="2275" max="2275" width="5" style="281" customWidth="1"/>
    <col min="2276" max="2276" width="21.85546875" style="281" customWidth="1"/>
    <col min="2277" max="2277" width="21.42578125" style="281" customWidth="1"/>
    <col min="2278" max="2280" width="0" style="281" hidden="1" customWidth="1"/>
    <col min="2281" max="2281" width="21.140625" style="281" customWidth="1"/>
    <col min="2282" max="2282" width="14.42578125" style="281" customWidth="1"/>
    <col min="2283" max="2529" width="9.140625" style="281"/>
    <col min="2530" max="2530" width="58.42578125" style="281" customWidth="1"/>
    <col min="2531" max="2531" width="5" style="281" customWidth="1"/>
    <col min="2532" max="2532" width="21.85546875" style="281" customWidth="1"/>
    <col min="2533" max="2533" width="21.42578125" style="281" customWidth="1"/>
    <col min="2534" max="2536" width="0" style="281" hidden="1" customWidth="1"/>
    <col min="2537" max="2537" width="21.140625" style="281" customWidth="1"/>
    <col min="2538" max="2538" width="14.42578125" style="281" customWidth="1"/>
    <col min="2539" max="2785" width="9.140625" style="281"/>
    <col min="2786" max="2786" width="58.42578125" style="281" customWidth="1"/>
    <col min="2787" max="2787" width="5" style="281" customWidth="1"/>
    <col min="2788" max="2788" width="21.85546875" style="281" customWidth="1"/>
    <col min="2789" max="2789" width="21.42578125" style="281" customWidth="1"/>
    <col min="2790" max="2792" width="0" style="281" hidden="1" customWidth="1"/>
    <col min="2793" max="2793" width="21.140625" style="281" customWidth="1"/>
    <col min="2794" max="2794" width="14.42578125" style="281" customWidth="1"/>
    <col min="2795" max="3041" width="9.140625" style="281"/>
    <col min="3042" max="3042" width="58.42578125" style="281" customWidth="1"/>
    <col min="3043" max="3043" width="5" style="281" customWidth="1"/>
    <col min="3044" max="3044" width="21.85546875" style="281" customWidth="1"/>
    <col min="3045" max="3045" width="21.42578125" style="281" customWidth="1"/>
    <col min="3046" max="3048" width="0" style="281" hidden="1" customWidth="1"/>
    <col min="3049" max="3049" width="21.140625" style="281" customWidth="1"/>
    <col min="3050" max="3050" width="14.42578125" style="281" customWidth="1"/>
    <col min="3051" max="3297" width="9.140625" style="281"/>
    <col min="3298" max="3298" width="58.42578125" style="281" customWidth="1"/>
    <col min="3299" max="3299" width="5" style="281" customWidth="1"/>
    <col min="3300" max="3300" width="21.85546875" style="281" customWidth="1"/>
    <col min="3301" max="3301" width="21.42578125" style="281" customWidth="1"/>
    <col min="3302" max="3304" width="0" style="281" hidden="1" customWidth="1"/>
    <col min="3305" max="3305" width="21.140625" style="281" customWidth="1"/>
    <col min="3306" max="3306" width="14.42578125" style="281" customWidth="1"/>
    <col min="3307" max="3553" width="9.140625" style="281"/>
    <col min="3554" max="3554" width="58.42578125" style="281" customWidth="1"/>
    <col min="3555" max="3555" width="5" style="281" customWidth="1"/>
    <col min="3556" max="3556" width="21.85546875" style="281" customWidth="1"/>
    <col min="3557" max="3557" width="21.42578125" style="281" customWidth="1"/>
    <col min="3558" max="3560" width="0" style="281" hidden="1" customWidth="1"/>
    <col min="3561" max="3561" width="21.140625" style="281" customWidth="1"/>
    <col min="3562" max="3562" width="14.42578125" style="281" customWidth="1"/>
    <col min="3563" max="3809" width="9.140625" style="281"/>
    <col min="3810" max="3810" width="58.42578125" style="281" customWidth="1"/>
    <col min="3811" max="3811" width="5" style="281" customWidth="1"/>
    <col min="3812" max="3812" width="21.85546875" style="281" customWidth="1"/>
    <col min="3813" max="3813" width="21.42578125" style="281" customWidth="1"/>
    <col min="3814" max="3816" width="0" style="281" hidden="1" customWidth="1"/>
    <col min="3817" max="3817" width="21.140625" style="281" customWidth="1"/>
    <col min="3818" max="3818" width="14.42578125" style="281" customWidth="1"/>
    <col min="3819" max="4065" width="9.140625" style="281"/>
    <col min="4066" max="4066" width="58.42578125" style="281" customWidth="1"/>
    <col min="4067" max="4067" width="5" style="281" customWidth="1"/>
    <col min="4068" max="4068" width="21.85546875" style="281" customWidth="1"/>
    <col min="4069" max="4069" width="21.42578125" style="281" customWidth="1"/>
    <col min="4070" max="4072" width="0" style="281" hidden="1" customWidth="1"/>
    <col min="4073" max="4073" width="21.140625" style="281" customWidth="1"/>
    <col min="4074" max="4074" width="14.42578125" style="281" customWidth="1"/>
    <col min="4075" max="4321" width="9.140625" style="281"/>
    <col min="4322" max="4322" width="58.42578125" style="281" customWidth="1"/>
    <col min="4323" max="4323" width="5" style="281" customWidth="1"/>
    <col min="4324" max="4324" width="21.85546875" style="281" customWidth="1"/>
    <col min="4325" max="4325" width="21.42578125" style="281" customWidth="1"/>
    <col min="4326" max="4328" width="0" style="281" hidden="1" customWidth="1"/>
    <col min="4329" max="4329" width="21.140625" style="281" customWidth="1"/>
    <col min="4330" max="4330" width="14.42578125" style="281" customWidth="1"/>
    <col min="4331" max="4577" width="9.140625" style="281"/>
    <col min="4578" max="4578" width="58.42578125" style="281" customWidth="1"/>
    <col min="4579" max="4579" width="5" style="281" customWidth="1"/>
    <col min="4580" max="4580" width="21.85546875" style="281" customWidth="1"/>
    <col min="4581" max="4581" width="21.42578125" style="281" customWidth="1"/>
    <col min="4582" max="4584" width="0" style="281" hidden="1" customWidth="1"/>
    <col min="4585" max="4585" width="21.140625" style="281" customWidth="1"/>
    <col min="4586" max="4586" width="14.42578125" style="281" customWidth="1"/>
    <col min="4587" max="4833" width="9.140625" style="281"/>
    <col min="4834" max="4834" width="58.42578125" style="281" customWidth="1"/>
    <col min="4835" max="4835" width="5" style="281" customWidth="1"/>
    <col min="4836" max="4836" width="21.85546875" style="281" customWidth="1"/>
    <col min="4837" max="4837" width="21.42578125" style="281" customWidth="1"/>
    <col min="4838" max="4840" width="0" style="281" hidden="1" customWidth="1"/>
    <col min="4841" max="4841" width="21.140625" style="281" customWidth="1"/>
    <col min="4842" max="4842" width="14.42578125" style="281" customWidth="1"/>
    <col min="4843" max="5089" width="9.140625" style="281"/>
    <col min="5090" max="5090" width="58.42578125" style="281" customWidth="1"/>
    <col min="5091" max="5091" width="5" style="281" customWidth="1"/>
    <col min="5092" max="5092" width="21.85546875" style="281" customWidth="1"/>
    <col min="5093" max="5093" width="21.42578125" style="281" customWidth="1"/>
    <col min="5094" max="5096" width="0" style="281" hidden="1" customWidth="1"/>
    <col min="5097" max="5097" width="21.140625" style="281" customWidth="1"/>
    <col min="5098" max="5098" width="14.42578125" style="281" customWidth="1"/>
    <col min="5099" max="5345" width="9.140625" style="281"/>
    <col min="5346" max="5346" width="58.42578125" style="281" customWidth="1"/>
    <col min="5347" max="5347" width="5" style="281" customWidth="1"/>
    <col min="5348" max="5348" width="21.85546875" style="281" customWidth="1"/>
    <col min="5349" max="5349" width="21.42578125" style="281" customWidth="1"/>
    <col min="5350" max="5352" width="0" style="281" hidden="1" customWidth="1"/>
    <col min="5353" max="5353" width="21.140625" style="281" customWidth="1"/>
    <col min="5354" max="5354" width="14.42578125" style="281" customWidth="1"/>
    <col min="5355" max="5601" width="9.140625" style="281"/>
    <col min="5602" max="5602" width="58.42578125" style="281" customWidth="1"/>
    <col min="5603" max="5603" width="5" style="281" customWidth="1"/>
    <col min="5604" max="5604" width="21.85546875" style="281" customWidth="1"/>
    <col min="5605" max="5605" width="21.42578125" style="281" customWidth="1"/>
    <col min="5606" max="5608" width="0" style="281" hidden="1" customWidth="1"/>
    <col min="5609" max="5609" width="21.140625" style="281" customWidth="1"/>
    <col min="5610" max="5610" width="14.42578125" style="281" customWidth="1"/>
    <col min="5611" max="5857" width="9.140625" style="281"/>
    <col min="5858" max="5858" width="58.42578125" style="281" customWidth="1"/>
    <col min="5859" max="5859" width="5" style="281" customWidth="1"/>
    <col min="5860" max="5860" width="21.85546875" style="281" customWidth="1"/>
    <col min="5861" max="5861" width="21.42578125" style="281" customWidth="1"/>
    <col min="5862" max="5864" width="0" style="281" hidden="1" customWidth="1"/>
    <col min="5865" max="5865" width="21.140625" style="281" customWidth="1"/>
    <col min="5866" max="5866" width="14.42578125" style="281" customWidth="1"/>
    <col min="5867" max="6113" width="9.140625" style="281"/>
    <col min="6114" max="6114" width="58.42578125" style="281" customWidth="1"/>
    <col min="6115" max="6115" width="5" style="281" customWidth="1"/>
    <col min="6116" max="6116" width="21.85546875" style="281" customWidth="1"/>
    <col min="6117" max="6117" width="21.42578125" style="281" customWidth="1"/>
    <col min="6118" max="6120" width="0" style="281" hidden="1" customWidth="1"/>
    <col min="6121" max="6121" width="21.140625" style="281" customWidth="1"/>
    <col min="6122" max="6122" width="14.42578125" style="281" customWidth="1"/>
    <col min="6123" max="6369" width="9.140625" style="281"/>
    <col min="6370" max="6370" width="58.42578125" style="281" customWidth="1"/>
    <col min="6371" max="6371" width="5" style="281" customWidth="1"/>
    <col min="6372" max="6372" width="21.85546875" style="281" customWidth="1"/>
    <col min="6373" max="6373" width="21.42578125" style="281" customWidth="1"/>
    <col min="6374" max="6376" width="0" style="281" hidden="1" customWidth="1"/>
    <col min="6377" max="6377" width="21.140625" style="281" customWidth="1"/>
    <col min="6378" max="6378" width="14.42578125" style="281" customWidth="1"/>
    <col min="6379" max="6625" width="9.140625" style="281"/>
    <col min="6626" max="6626" width="58.42578125" style="281" customWidth="1"/>
    <col min="6627" max="6627" width="5" style="281" customWidth="1"/>
    <col min="6628" max="6628" width="21.85546875" style="281" customWidth="1"/>
    <col min="6629" max="6629" width="21.42578125" style="281" customWidth="1"/>
    <col min="6630" max="6632" width="0" style="281" hidden="1" customWidth="1"/>
    <col min="6633" max="6633" width="21.140625" style="281" customWidth="1"/>
    <col min="6634" max="6634" width="14.42578125" style="281" customWidth="1"/>
    <col min="6635" max="6881" width="9.140625" style="281"/>
    <col min="6882" max="6882" width="58.42578125" style="281" customWidth="1"/>
    <col min="6883" max="6883" width="5" style="281" customWidth="1"/>
    <col min="6884" max="6884" width="21.85546875" style="281" customWidth="1"/>
    <col min="6885" max="6885" width="21.42578125" style="281" customWidth="1"/>
    <col min="6886" max="6888" width="0" style="281" hidden="1" customWidth="1"/>
    <col min="6889" max="6889" width="21.140625" style="281" customWidth="1"/>
    <col min="6890" max="6890" width="14.42578125" style="281" customWidth="1"/>
    <col min="6891" max="7137" width="9.140625" style="281"/>
    <col min="7138" max="7138" width="58.42578125" style="281" customWidth="1"/>
    <col min="7139" max="7139" width="5" style="281" customWidth="1"/>
    <col min="7140" max="7140" width="21.85546875" style="281" customWidth="1"/>
    <col min="7141" max="7141" width="21.42578125" style="281" customWidth="1"/>
    <col min="7142" max="7144" width="0" style="281" hidden="1" customWidth="1"/>
    <col min="7145" max="7145" width="21.140625" style="281" customWidth="1"/>
    <col min="7146" max="7146" width="14.42578125" style="281" customWidth="1"/>
    <col min="7147" max="7393" width="9.140625" style="281"/>
    <col min="7394" max="7394" width="58.42578125" style="281" customWidth="1"/>
    <col min="7395" max="7395" width="5" style="281" customWidth="1"/>
    <col min="7396" max="7396" width="21.85546875" style="281" customWidth="1"/>
    <col min="7397" max="7397" width="21.42578125" style="281" customWidth="1"/>
    <col min="7398" max="7400" width="0" style="281" hidden="1" customWidth="1"/>
    <col min="7401" max="7401" width="21.140625" style="281" customWidth="1"/>
    <col min="7402" max="7402" width="14.42578125" style="281" customWidth="1"/>
    <col min="7403" max="7649" width="9.140625" style="281"/>
    <col min="7650" max="7650" width="58.42578125" style="281" customWidth="1"/>
    <col min="7651" max="7651" width="5" style="281" customWidth="1"/>
    <col min="7652" max="7652" width="21.85546875" style="281" customWidth="1"/>
    <col min="7653" max="7653" width="21.42578125" style="281" customWidth="1"/>
    <col min="7654" max="7656" width="0" style="281" hidden="1" customWidth="1"/>
    <col min="7657" max="7657" width="21.140625" style="281" customWidth="1"/>
    <col min="7658" max="7658" width="14.42578125" style="281" customWidth="1"/>
    <col min="7659" max="7905" width="9.140625" style="281"/>
    <col min="7906" max="7906" width="58.42578125" style="281" customWidth="1"/>
    <col min="7907" max="7907" width="5" style="281" customWidth="1"/>
    <col min="7908" max="7908" width="21.85546875" style="281" customWidth="1"/>
    <col min="7909" max="7909" width="21.42578125" style="281" customWidth="1"/>
    <col min="7910" max="7912" width="0" style="281" hidden="1" customWidth="1"/>
    <col min="7913" max="7913" width="21.140625" style="281" customWidth="1"/>
    <col min="7914" max="7914" width="14.42578125" style="281" customWidth="1"/>
    <col min="7915" max="8161" width="9.140625" style="281"/>
    <col min="8162" max="8162" width="58.42578125" style="281" customWidth="1"/>
    <col min="8163" max="8163" width="5" style="281" customWidth="1"/>
    <col min="8164" max="8164" width="21.85546875" style="281" customWidth="1"/>
    <col min="8165" max="8165" width="21.42578125" style="281" customWidth="1"/>
    <col min="8166" max="8168" width="0" style="281" hidden="1" customWidth="1"/>
    <col min="8169" max="8169" width="21.140625" style="281" customWidth="1"/>
    <col min="8170" max="8170" width="14.42578125" style="281" customWidth="1"/>
    <col min="8171" max="8417" width="9.140625" style="281"/>
    <col min="8418" max="8418" width="58.42578125" style="281" customWidth="1"/>
    <col min="8419" max="8419" width="5" style="281" customWidth="1"/>
    <col min="8420" max="8420" width="21.85546875" style="281" customWidth="1"/>
    <col min="8421" max="8421" width="21.42578125" style="281" customWidth="1"/>
    <col min="8422" max="8424" width="0" style="281" hidden="1" customWidth="1"/>
    <col min="8425" max="8425" width="21.140625" style="281" customWidth="1"/>
    <col min="8426" max="8426" width="14.42578125" style="281" customWidth="1"/>
    <col min="8427" max="8673" width="9.140625" style="281"/>
    <col min="8674" max="8674" width="58.42578125" style="281" customWidth="1"/>
    <col min="8675" max="8675" width="5" style="281" customWidth="1"/>
    <col min="8676" max="8676" width="21.85546875" style="281" customWidth="1"/>
    <col min="8677" max="8677" width="21.42578125" style="281" customWidth="1"/>
    <col min="8678" max="8680" width="0" style="281" hidden="1" customWidth="1"/>
    <col min="8681" max="8681" width="21.140625" style="281" customWidth="1"/>
    <col min="8682" max="8682" width="14.42578125" style="281" customWidth="1"/>
    <col min="8683" max="8929" width="9.140625" style="281"/>
    <col min="8930" max="8930" width="58.42578125" style="281" customWidth="1"/>
    <col min="8931" max="8931" width="5" style="281" customWidth="1"/>
    <col min="8932" max="8932" width="21.85546875" style="281" customWidth="1"/>
    <col min="8933" max="8933" width="21.42578125" style="281" customWidth="1"/>
    <col min="8934" max="8936" width="0" style="281" hidden="1" customWidth="1"/>
    <col min="8937" max="8937" width="21.140625" style="281" customWidth="1"/>
    <col min="8938" max="8938" width="14.42578125" style="281" customWidth="1"/>
    <col min="8939" max="9185" width="9.140625" style="281"/>
    <col min="9186" max="9186" width="58.42578125" style="281" customWidth="1"/>
    <col min="9187" max="9187" width="5" style="281" customWidth="1"/>
    <col min="9188" max="9188" width="21.85546875" style="281" customWidth="1"/>
    <col min="9189" max="9189" width="21.42578125" style="281" customWidth="1"/>
    <col min="9190" max="9192" width="0" style="281" hidden="1" customWidth="1"/>
    <col min="9193" max="9193" width="21.140625" style="281" customWidth="1"/>
    <col min="9194" max="9194" width="14.42578125" style="281" customWidth="1"/>
    <col min="9195" max="9441" width="9.140625" style="281"/>
    <col min="9442" max="9442" width="58.42578125" style="281" customWidth="1"/>
    <col min="9443" max="9443" width="5" style="281" customWidth="1"/>
    <col min="9444" max="9444" width="21.85546875" style="281" customWidth="1"/>
    <col min="9445" max="9445" width="21.42578125" style="281" customWidth="1"/>
    <col min="9446" max="9448" width="0" style="281" hidden="1" customWidth="1"/>
    <col min="9449" max="9449" width="21.140625" style="281" customWidth="1"/>
    <col min="9450" max="9450" width="14.42578125" style="281" customWidth="1"/>
    <col min="9451" max="9697" width="9.140625" style="281"/>
    <col min="9698" max="9698" width="58.42578125" style="281" customWidth="1"/>
    <col min="9699" max="9699" width="5" style="281" customWidth="1"/>
    <col min="9700" max="9700" width="21.85546875" style="281" customWidth="1"/>
    <col min="9701" max="9701" width="21.42578125" style="281" customWidth="1"/>
    <col min="9702" max="9704" width="0" style="281" hidden="1" customWidth="1"/>
    <col min="9705" max="9705" width="21.140625" style="281" customWidth="1"/>
    <col min="9706" max="9706" width="14.42578125" style="281" customWidth="1"/>
    <col min="9707" max="9953" width="9.140625" style="281"/>
    <col min="9954" max="9954" width="58.42578125" style="281" customWidth="1"/>
    <col min="9955" max="9955" width="5" style="281" customWidth="1"/>
    <col min="9956" max="9956" width="21.85546875" style="281" customWidth="1"/>
    <col min="9957" max="9957" width="21.42578125" style="281" customWidth="1"/>
    <col min="9958" max="9960" width="0" style="281" hidden="1" customWidth="1"/>
    <col min="9961" max="9961" width="21.140625" style="281" customWidth="1"/>
    <col min="9962" max="9962" width="14.42578125" style="281" customWidth="1"/>
    <col min="9963" max="10209" width="9.140625" style="281"/>
    <col min="10210" max="10210" width="58.42578125" style="281" customWidth="1"/>
    <col min="10211" max="10211" width="5" style="281" customWidth="1"/>
    <col min="10212" max="10212" width="21.85546875" style="281" customWidth="1"/>
    <col min="10213" max="10213" width="21.42578125" style="281" customWidth="1"/>
    <col min="10214" max="10216" width="0" style="281" hidden="1" customWidth="1"/>
    <col min="10217" max="10217" width="21.140625" style="281" customWidth="1"/>
    <col min="10218" max="10218" width="14.42578125" style="281" customWidth="1"/>
    <col min="10219" max="10465" width="9.140625" style="281"/>
    <col min="10466" max="10466" width="58.42578125" style="281" customWidth="1"/>
    <col min="10467" max="10467" width="5" style="281" customWidth="1"/>
    <col min="10468" max="10468" width="21.85546875" style="281" customWidth="1"/>
    <col min="10469" max="10469" width="21.42578125" style="281" customWidth="1"/>
    <col min="10470" max="10472" width="0" style="281" hidden="1" customWidth="1"/>
    <col min="10473" max="10473" width="21.140625" style="281" customWidth="1"/>
    <col min="10474" max="10474" width="14.42578125" style="281" customWidth="1"/>
    <col min="10475" max="10721" width="9.140625" style="281"/>
    <col min="10722" max="10722" width="58.42578125" style="281" customWidth="1"/>
    <col min="10723" max="10723" width="5" style="281" customWidth="1"/>
    <col min="10724" max="10724" width="21.85546875" style="281" customWidth="1"/>
    <col min="10725" max="10725" width="21.42578125" style="281" customWidth="1"/>
    <col min="10726" max="10728" width="0" style="281" hidden="1" customWidth="1"/>
    <col min="10729" max="10729" width="21.140625" style="281" customWidth="1"/>
    <col min="10730" max="10730" width="14.42578125" style="281" customWidth="1"/>
    <col min="10731" max="10977" width="9.140625" style="281"/>
    <col min="10978" max="10978" width="58.42578125" style="281" customWidth="1"/>
    <col min="10979" max="10979" width="5" style="281" customWidth="1"/>
    <col min="10980" max="10980" width="21.85546875" style="281" customWidth="1"/>
    <col min="10981" max="10981" width="21.42578125" style="281" customWidth="1"/>
    <col min="10982" max="10984" width="0" style="281" hidden="1" customWidth="1"/>
    <col min="10985" max="10985" width="21.140625" style="281" customWidth="1"/>
    <col min="10986" max="10986" width="14.42578125" style="281" customWidth="1"/>
    <col min="10987" max="11233" width="9.140625" style="281"/>
    <col min="11234" max="11234" width="58.42578125" style="281" customWidth="1"/>
    <col min="11235" max="11235" width="5" style="281" customWidth="1"/>
    <col min="11236" max="11236" width="21.85546875" style="281" customWidth="1"/>
    <col min="11237" max="11237" width="21.42578125" style="281" customWidth="1"/>
    <col min="11238" max="11240" width="0" style="281" hidden="1" customWidth="1"/>
    <col min="11241" max="11241" width="21.140625" style="281" customWidth="1"/>
    <col min="11242" max="11242" width="14.42578125" style="281" customWidth="1"/>
    <col min="11243" max="11489" width="9.140625" style="281"/>
    <col min="11490" max="11490" width="58.42578125" style="281" customWidth="1"/>
    <col min="11491" max="11491" width="5" style="281" customWidth="1"/>
    <col min="11492" max="11492" width="21.85546875" style="281" customWidth="1"/>
    <col min="11493" max="11493" width="21.42578125" style="281" customWidth="1"/>
    <col min="11494" max="11496" width="0" style="281" hidden="1" customWidth="1"/>
    <col min="11497" max="11497" width="21.140625" style="281" customWidth="1"/>
    <col min="11498" max="11498" width="14.42578125" style="281" customWidth="1"/>
    <col min="11499" max="11745" width="9.140625" style="281"/>
    <col min="11746" max="11746" width="58.42578125" style="281" customWidth="1"/>
    <col min="11747" max="11747" width="5" style="281" customWidth="1"/>
    <col min="11748" max="11748" width="21.85546875" style="281" customWidth="1"/>
    <col min="11749" max="11749" width="21.42578125" style="281" customWidth="1"/>
    <col min="11750" max="11752" width="0" style="281" hidden="1" customWidth="1"/>
    <col min="11753" max="11753" width="21.140625" style="281" customWidth="1"/>
    <col min="11754" max="11754" width="14.42578125" style="281" customWidth="1"/>
    <col min="11755" max="12001" width="9.140625" style="281"/>
    <col min="12002" max="12002" width="58.42578125" style="281" customWidth="1"/>
    <col min="12003" max="12003" width="5" style="281" customWidth="1"/>
    <col min="12004" max="12004" width="21.85546875" style="281" customWidth="1"/>
    <col min="12005" max="12005" width="21.42578125" style="281" customWidth="1"/>
    <col min="12006" max="12008" width="0" style="281" hidden="1" customWidth="1"/>
    <col min="12009" max="12009" width="21.140625" style="281" customWidth="1"/>
    <col min="12010" max="12010" width="14.42578125" style="281" customWidth="1"/>
    <col min="12011" max="12257" width="9.140625" style="281"/>
    <col min="12258" max="12258" width="58.42578125" style="281" customWidth="1"/>
    <col min="12259" max="12259" width="5" style="281" customWidth="1"/>
    <col min="12260" max="12260" width="21.85546875" style="281" customWidth="1"/>
    <col min="12261" max="12261" width="21.42578125" style="281" customWidth="1"/>
    <col min="12262" max="12264" width="0" style="281" hidden="1" customWidth="1"/>
    <col min="12265" max="12265" width="21.140625" style="281" customWidth="1"/>
    <col min="12266" max="12266" width="14.42578125" style="281" customWidth="1"/>
    <col min="12267" max="12513" width="9.140625" style="281"/>
    <col min="12514" max="12514" width="58.42578125" style="281" customWidth="1"/>
    <col min="12515" max="12515" width="5" style="281" customWidth="1"/>
    <col min="12516" max="12516" width="21.85546875" style="281" customWidth="1"/>
    <col min="12517" max="12517" width="21.42578125" style="281" customWidth="1"/>
    <col min="12518" max="12520" width="0" style="281" hidden="1" customWidth="1"/>
    <col min="12521" max="12521" width="21.140625" style="281" customWidth="1"/>
    <col min="12522" max="12522" width="14.42578125" style="281" customWidth="1"/>
    <col min="12523" max="12769" width="9.140625" style="281"/>
    <col min="12770" max="12770" width="58.42578125" style="281" customWidth="1"/>
    <col min="12771" max="12771" width="5" style="281" customWidth="1"/>
    <col min="12772" max="12772" width="21.85546875" style="281" customWidth="1"/>
    <col min="12773" max="12773" width="21.42578125" style="281" customWidth="1"/>
    <col min="12774" max="12776" width="0" style="281" hidden="1" customWidth="1"/>
    <col min="12777" max="12777" width="21.140625" style="281" customWidth="1"/>
    <col min="12778" max="12778" width="14.42578125" style="281" customWidth="1"/>
    <col min="12779" max="13025" width="9.140625" style="281"/>
    <col min="13026" max="13026" width="58.42578125" style="281" customWidth="1"/>
    <col min="13027" max="13027" width="5" style="281" customWidth="1"/>
    <col min="13028" max="13028" width="21.85546875" style="281" customWidth="1"/>
    <col min="13029" max="13029" width="21.42578125" style="281" customWidth="1"/>
    <col min="13030" max="13032" width="0" style="281" hidden="1" customWidth="1"/>
    <col min="13033" max="13033" width="21.140625" style="281" customWidth="1"/>
    <col min="13034" max="13034" width="14.42578125" style="281" customWidth="1"/>
    <col min="13035" max="13281" width="9.140625" style="281"/>
    <col min="13282" max="13282" width="58.42578125" style="281" customWidth="1"/>
    <col min="13283" max="13283" width="5" style="281" customWidth="1"/>
    <col min="13284" max="13284" width="21.85546875" style="281" customWidth="1"/>
    <col min="13285" max="13285" width="21.42578125" style="281" customWidth="1"/>
    <col min="13286" max="13288" width="0" style="281" hidden="1" customWidth="1"/>
    <col min="13289" max="13289" width="21.140625" style="281" customWidth="1"/>
    <col min="13290" max="13290" width="14.42578125" style="281" customWidth="1"/>
    <col min="13291" max="13537" width="9.140625" style="281"/>
    <col min="13538" max="13538" width="58.42578125" style="281" customWidth="1"/>
    <col min="13539" max="13539" width="5" style="281" customWidth="1"/>
    <col min="13540" max="13540" width="21.85546875" style="281" customWidth="1"/>
    <col min="13541" max="13541" width="21.42578125" style="281" customWidth="1"/>
    <col min="13542" max="13544" width="0" style="281" hidden="1" customWidth="1"/>
    <col min="13545" max="13545" width="21.140625" style="281" customWidth="1"/>
    <col min="13546" max="13546" width="14.42578125" style="281" customWidth="1"/>
    <col min="13547" max="13793" width="9.140625" style="281"/>
    <col min="13794" max="13794" width="58.42578125" style="281" customWidth="1"/>
    <col min="13795" max="13795" width="5" style="281" customWidth="1"/>
    <col min="13796" max="13796" width="21.85546875" style="281" customWidth="1"/>
    <col min="13797" max="13797" width="21.42578125" style="281" customWidth="1"/>
    <col min="13798" max="13800" width="0" style="281" hidden="1" customWidth="1"/>
    <col min="13801" max="13801" width="21.140625" style="281" customWidth="1"/>
    <col min="13802" max="13802" width="14.42578125" style="281" customWidth="1"/>
    <col min="13803" max="14049" width="9.140625" style="281"/>
    <col min="14050" max="14050" width="58.42578125" style="281" customWidth="1"/>
    <col min="14051" max="14051" width="5" style="281" customWidth="1"/>
    <col min="14052" max="14052" width="21.85546875" style="281" customWidth="1"/>
    <col min="14053" max="14053" width="21.42578125" style="281" customWidth="1"/>
    <col min="14054" max="14056" width="0" style="281" hidden="1" customWidth="1"/>
    <col min="14057" max="14057" width="21.140625" style="281" customWidth="1"/>
    <col min="14058" max="14058" width="14.42578125" style="281" customWidth="1"/>
    <col min="14059" max="14305" width="9.140625" style="281"/>
    <col min="14306" max="14306" width="58.42578125" style="281" customWidth="1"/>
    <col min="14307" max="14307" width="5" style="281" customWidth="1"/>
    <col min="14308" max="14308" width="21.85546875" style="281" customWidth="1"/>
    <col min="14309" max="14309" width="21.42578125" style="281" customWidth="1"/>
    <col min="14310" max="14312" width="0" style="281" hidden="1" customWidth="1"/>
    <col min="14313" max="14313" width="21.140625" style="281" customWidth="1"/>
    <col min="14314" max="14314" width="14.42578125" style="281" customWidth="1"/>
    <col min="14315" max="14561" width="9.140625" style="281"/>
    <col min="14562" max="14562" width="58.42578125" style="281" customWidth="1"/>
    <col min="14563" max="14563" width="5" style="281" customWidth="1"/>
    <col min="14564" max="14564" width="21.85546875" style="281" customWidth="1"/>
    <col min="14565" max="14565" width="21.42578125" style="281" customWidth="1"/>
    <col min="14566" max="14568" width="0" style="281" hidden="1" customWidth="1"/>
    <col min="14569" max="14569" width="21.140625" style="281" customWidth="1"/>
    <col min="14570" max="14570" width="14.42578125" style="281" customWidth="1"/>
    <col min="14571" max="14817" width="9.140625" style="281"/>
    <col min="14818" max="14818" width="58.42578125" style="281" customWidth="1"/>
    <col min="14819" max="14819" width="5" style="281" customWidth="1"/>
    <col min="14820" max="14820" width="21.85546875" style="281" customWidth="1"/>
    <col min="14821" max="14821" width="21.42578125" style="281" customWidth="1"/>
    <col min="14822" max="14824" width="0" style="281" hidden="1" customWidth="1"/>
    <col min="14825" max="14825" width="21.140625" style="281" customWidth="1"/>
    <col min="14826" max="14826" width="14.42578125" style="281" customWidth="1"/>
    <col min="14827" max="15073" width="9.140625" style="281"/>
    <col min="15074" max="15074" width="58.42578125" style="281" customWidth="1"/>
    <col min="15075" max="15075" width="5" style="281" customWidth="1"/>
    <col min="15076" max="15076" width="21.85546875" style="281" customWidth="1"/>
    <col min="15077" max="15077" width="21.42578125" style="281" customWidth="1"/>
    <col min="15078" max="15080" width="0" style="281" hidden="1" customWidth="1"/>
    <col min="15081" max="15081" width="21.140625" style="281" customWidth="1"/>
    <col min="15082" max="15082" width="14.42578125" style="281" customWidth="1"/>
    <col min="15083" max="15329" width="9.140625" style="281"/>
    <col min="15330" max="15330" width="58.42578125" style="281" customWidth="1"/>
    <col min="15331" max="15331" width="5" style="281" customWidth="1"/>
    <col min="15332" max="15332" width="21.85546875" style="281" customWidth="1"/>
    <col min="15333" max="15333" width="21.42578125" style="281" customWidth="1"/>
    <col min="15334" max="15336" width="0" style="281" hidden="1" customWidth="1"/>
    <col min="15337" max="15337" width="21.140625" style="281" customWidth="1"/>
    <col min="15338" max="15338" width="14.42578125" style="281" customWidth="1"/>
    <col min="15339" max="15585" width="9.140625" style="281"/>
    <col min="15586" max="15586" width="58.42578125" style="281" customWidth="1"/>
    <col min="15587" max="15587" width="5" style="281" customWidth="1"/>
    <col min="15588" max="15588" width="21.85546875" style="281" customWidth="1"/>
    <col min="15589" max="15589" width="21.42578125" style="281" customWidth="1"/>
    <col min="15590" max="15592" width="0" style="281" hidden="1" customWidth="1"/>
    <col min="15593" max="15593" width="21.140625" style="281" customWidth="1"/>
    <col min="15594" max="15594" width="14.42578125" style="281" customWidth="1"/>
    <col min="15595" max="15841" width="9.140625" style="281"/>
    <col min="15842" max="15842" width="58.42578125" style="281" customWidth="1"/>
    <col min="15843" max="15843" width="5" style="281" customWidth="1"/>
    <col min="15844" max="15844" width="21.85546875" style="281" customWidth="1"/>
    <col min="15845" max="15845" width="21.42578125" style="281" customWidth="1"/>
    <col min="15846" max="15848" width="0" style="281" hidden="1" customWidth="1"/>
    <col min="15849" max="15849" width="21.140625" style="281" customWidth="1"/>
    <col min="15850" max="15850" width="14.42578125" style="281" customWidth="1"/>
    <col min="15851" max="16097" width="9.140625" style="281"/>
    <col min="16098" max="16098" width="58.42578125" style="281" customWidth="1"/>
    <col min="16099" max="16099" width="5" style="281" customWidth="1"/>
    <col min="16100" max="16100" width="21.85546875" style="281" customWidth="1"/>
    <col min="16101" max="16101" width="21.42578125" style="281" customWidth="1"/>
    <col min="16102" max="16104" width="0" style="281" hidden="1" customWidth="1"/>
    <col min="16105" max="16105" width="21.140625" style="281" customWidth="1"/>
    <col min="16106" max="16106" width="14.42578125" style="281" customWidth="1"/>
    <col min="16107" max="16384" width="9.140625" style="281"/>
  </cols>
  <sheetData>
    <row r="1" spans="2:16" ht="15" customHeight="1">
      <c r="E1" s="1170" t="s">
        <v>551</v>
      </c>
    </row>
    <row r="2" spans="2:16" ht="22.5" customHeight="1">
      <c r="E2" s="1170"/>
      <c r="K2" s="1161"/>
      <c r="L2" s="1161"/>
      <c r="M2" s="1161"/>
      <c r="N2" s="1161"/>
      <c r="O2" s="1161"/>
      <c r="P2" s="1161"/>
    </row>
    <row r="3" spans="2:16" ht="22.5" customHeight="1">
      <c r="B3" s="1171" t="s">
        <v>1485</v>
      </c>
      <c r="C3" s="1172"/>
      <c r="D3" s="1172"/>
      <c r="E3" s="1172"/>
      <c r="K3" s="677"/>
      <c r="L3" s="677"/>
      <c r="M3" s="677"/>
      <c r="N3" s="677"/>
      <c r="O3" s="677"/>
      <c r="P3" s="677"/>
    </row>
    <row r="4" spans="2:16" ht="18.75">
      <c r="B4" s="1168" t="s">
        <v>818</v>
      </c>
      <c r="C4" s="1168"/>
      <c r="D4" s="1168"/>
      <c r="E4" s="1168"/>
      <c r="K4" s="1160"/>
      <c r="L4" s="1160"/>
      <c r="M4" s="1160"/>
      <c r="N4" s="1160"/>
      <c r="O4" s="1160"/>
      <c r="P4" s="1160"/>
    </row>
    <row r="5" spans="2:16" ht="18.75">
      <c r="B5" s="1168" t="s">
        <v>148</v>
      </c>
      <c r="C5" s="1168"/>
      <c r="D5" s="1168"/>
      <c r="E5" s="1168"/>
      <c r="K5" s="1160"/>
      <c r="L5" s="1160"/>
      <c r="M5" s="1160"/>
      <c r="N5" s="1160"/>
      <c r="O5" s="1160"/>
      <c r="P5" s="1160"/>
    </row>
    <row r="6" spans="2:16" ht="19.5" customHeight="1">
      <c r="B6" s="730"/>
      <c r="C6" s="4"/>
      <c r="D6" s="4"/>
      <c r="E6" s="4"/>
      <c r="K6" s="1161"/>
      <c r="L6" s="1161"/>
      <c r="M6" s="1161"/>
      <c r="N6" s="1161"/>
      <c r="O6" s="1161"/>
      <c r="P6" s="1161"/>
    </row>
    <row r="7" spans="2:16" ht="22.5" customHeight="1">
      <c r="B7" s="6"/>
      <c r="C7" s="6"/>
      <c r="D7" s="1169" t="s">
        <v>126</v>
      </c>
      <c r="E7" s="1169"/>
      <c r="K7" s="1162"/>
      <c r="L7" s="1162"/>
      <c r="M7" s="1162"/>
      <c r="N7" s="1162"/>
      <c r="O7" s="1162"/>
      <c r="P7" s="1162"/>
    </row>
    <row r="8" spans="2:16" ht="20.25" customHeight="1">
      <c r="B8" s="6"/>
      <c r="C8" s="731" t="s">
        <v>125</v>
      </c>
      <c r="D8" s="732">
        <v>2023</v>
      </c>
      <c r="E8" s="732">
        <v>2022</v>
      </c>
      <c r="G8" s="733"/>
      <c r="K8" s="688"/>
    </row>
    <row r="9" spans="2:16" ht="20.25" customHeight="1">
      <c r="B9" s="6"/>
      <c r="C9" s="4"/>
      <c r="D9" s="674" t="s">
        <v>9</v>
      </c>
      <c r="E9" s="674" t="s">
        <v>9</v>
      </c>
      <c r="G9" s="733"/>
    </row>
    <row r="10" spans="2:16" ht="14.25" customHeight="1">
      <c r="B10" s="734"/>
      <c r="C10" s="735"/>
      <c r="D10" s="5"/>
      <c r="E10" s="6"/>
      <c r="F10" s="736"/>
      <c r="G10" s="733"/>
    </row>
    <row r="11" spans="2:16" ht="18.95" customHeight="1">
      <c r="B11" s="737" t="s">
        <v>149</v>
      </c>
      <c r="C11" s="734"/>
      <c r="D11" s="738"/>
      <c r="E11" s="734"/>
      <c r="G11" s="733"/>
    </row>
    <row r="12" spans="2:16" ht="18.95" customHeight="1">
      <c r="B12" s="737"/>
      <c r="C12" s="734"/>
      <c r="D12" s="738"/>
      <c r="E12" s="734"/>
      <c r="G12" s="733"/>
    </row>
    <row r="13" spans="2:16" ht="18.95" customHeight="1">
      <c r="B13" s="739" t="s">
        <v>404</v>
      </c>
      <c r="C13" s="615" t="s">
        <v>815</v>
      </c>
      <c r="D13" s="740">
        <f>'G4'!$AE$21</f>
        <v>14774786</v>
      </c>
      <c r="E13" s="741">
        <v>14774786</v>
      </c>
      <c r="F13" s="742"/>
      <c r="G13" s="733"/>
      <c r="K13" s="743"/>
    </row>
    <row r="14" spans="2:16" ht="18.95" customHeight="1">
      <c r="B14" s="739"/>
      <c r="C14" s="744"/>
      <c r="D14" s="744"/>
      <c r="E14" s="744"/>
      <c r="F14" s="742"/>
      <c r="G14" s="733"/>
    </row>
    <row r="15" spans="2:16" ht="18.95" customHeight="1">
      <c r="B15" s="739"/>
      <c r="C15" s="745"/>
      <c r="D15" s="744"/>
      <c r="E15" s="744"/>
      <c r="F15" s="742"/>
      <c r="G15" s="733"/>
    </row>
    <row r="16" spans="2:16" ht="18.95" customHeight="1">
      <c r="B16" s="746" t="s">
        <v>150</v>
      </c>
      <c r="C16" s="745"/>
      <c r="D16" s="744"/>
      <c r="E16" s="744"/>
      <c r="F16" s="747"/>
      <c r="G16" s="748"/>
    </row>
    <row r="17" spans="2:7" ht="18.95" customHeight="1">
      <c r="B17" s="746"/>
      <c r="C17" s="745"/>
      <c r="D17" s="744"/>
      <c r="E17" s="744"/>
      <c r="F17" s="747"/>
      <c r="G17" s="748"/>
    </row>
    <row r="18" spans="2:7" ht="18.95" customHeight="1">
      <c r="B18" s="739" t="s">
        <v>802</v>
      </c>
      <c r="C18" s="615" t="s">
        <v>552</v>
      </c>
      <c r="D18" s="749">
        <f>'ZZZ-PG1.DBF'!Z1080</f>
        <v>1109700</v>
      </c>
      <c r="E18" s="750">
        <v>1318620</v>
      </c>
      <c r="F18" s="747"/>
      <c r="G18" s="748"/>
    </row>
    <row r="19" spans="2:7" ht="18.95" customHeight="1">
      <c r="B19" s="739" t="s">
        <v>803</v>
      </c>
      <c r="C19" s="615" t="s">
        <v>552</v>
      </c>
      <c r="D19" s="749">
        <f>'ZZZ-PG1.DBF'!Z1081</f>
        <v>0</v>
      </c>
      <c r="E19" s="750"/>
      <c r="F19" s="747"/>
      <c r="G19" s="748"/>
    </row>
    <row r="20" spans="2:7" ht="18.95" customHeight="1">
      <c r="B20" s="739" t="s">
        <v>151</v>
      </c>
      <c r="C20" s="615" t="s">
        <v>553</v>
      </c>
      <c r="D20" s="749">
        <f>'ZZZ-PG1.DBF'!Z1082</f>
        <v>0</v>
      </c>
      <c r="E20" s="750"/>
      <c r="F20" s="747"/>
      <c r="G20" s="748"/>
    </row>
    <row r="21" spans="2:7" ht="18.95" customHeight="1">
      <c r="B21" s="739"/>
      <c r="C21" s="744"/>
      <c r="D21" s="749"/>
      <c r="E21" s="750"/>
      <c r="F21" s="747"/>
      <c r="G21" s="748"/>
    </row>
    <row r="22" spans="2:7" ht="18.95" customHeight="1" thickBot="1">
      <c r="B22" s="398" t="s">
        <v>152</v>
      </c>
      <c r="C22" s="751"/>
      <c r="D22" s="752">
        <f>D13+D18+D19+D20</f>
        <v>15884486</v>
      </c>
      <c r="E22" s="752">
        <f>E13+E18+E19+E20</f>
        <v>16093406</v>
      </c>
      <c r="F22" s="742"/>
    </row>
    <row r="23" spans="2:7" ht="18.95" customHeight="1" thickTop="1">
      <c r="B23" s="753"/>
      <c r="C23" s="731"/>
      <c r="D23" s="744"/>
      <c r="E23" s="744"/>
    </row>
    <row r="24" spans="2:7" ht="18.95" customHeight="1">
      <c r="B24" s="737" t="s">
        <v>153</v>
      </c>
      <c r="C24" s="735"/>
      <c r="D24" s="744"/>
      <c r="E24" s="744"/>
      <c r="G24" s="742"/>
    </row>
    <row r="25" spans="2:7" ht="18.95" customHeight="1">
      <c r="B25" s="737"/>
      <c r="C25" s="735"/>
      <c r="D25" s="744"/>
      <c r="E25" s="744"/>
      <c r="G25" s="742"/>
    </row>
    <row r="26" spans="2:7" ht="36" customHeight="1">
      <c r="B26" s="257" t="s">
        <v>444</v>
      </c>
      <c r="C26" s="754"/>
      <c r="D26" s="749">
        <f>'ZZZ-PG1.DBF'!Z1088</f>
        <v>1088802</v>
      </c>
      <c r="E26" s="750">
        <v>1318620</v>
      </c>
      <c r="F26" s="742"/>
      <c r="G26" s="742"/>
    </row>
    <row r="27" spans="2:7" ht="18.95" customHeight="1">
      <c r="B27" s="288" t="s">
        <v>154</v>
      </c>
      <c r="C27" s="731"/>
      <c r="D27" s="749">
        <f>D13</f>
        <v>14774786</v>
      </c>
      <c r="E27" s="750">
        <v>14774786</v>
      </c>
      <c r="F27" s="742"/>
      <c r="G27" s="742"/>
    </row>
    <row r="28" spans="2:7" ht="18.95" customHeight="1">
      <c r="B28" s="288"/>
      <c r="C28" s="731"/>
      <c r="D28" s="744"/>
      <c r="E28" s="744"/>
      <c r="F28" s="742"/>
      <c r="G28" s="742"/>
    </row>
    <row r="29" spans="2:7" ht="18.95" customHeight="1">
      <c r="B29" s="737" t="s">
        <v>155</v>
      </c>
      <c r="C29" s="754"/>
      <c r="D29" s="744"/>
      <c r="E29" s="744"/>
      <c r="F29" s="742"/>
      <c r="G29" s="755"/>
    </row>
    <row r="30" spans="2:7" ht="18.95" customHeight="1">
      <c r="B30" s="737"/>
      <c r="C30" s="754"/>
      <c r="D30" s="744"/>
      <c r="E30" s="744"/>
      <c r="F30" s="742"/>
      <c r="G30" s="755"/>
    </row>
    <row r="31" spans="2:7" ht="18.95" customHeight="1">
      <c r="B31" s="288" t="s">
        <v>156</v>
      </c>
      <c r="C31" s="615" t="s">
        <v>554</v>
      </c>
      <c r="D31" s="749">
        <f>'ZZZ-PG1.DBF'!Z1093</f>
        <v>20898</v>
      </c>
      <c r="E31" s="750">
        <v>0</v>
      </c>
      <c r="F31" s="742"/>
      <c r="G31" s="742"/>
    </row>
    <row r="32" spans="2:7" ht="18.95" customHeight="1">
      <c r="B32" s="288" t="s">
        <v>157</v>
      </c>
      <c r="C32" s="615" t="s">
        <v>553</v>
      </c>
      <c r="D32" s="749">
        <f>'ZZZ-PG1.DBF'!Z1094</f>
        <v>0</v>
      </c>
      <c r="E32" s="750">
        <v>0</v>
      </c>
      <c r="F32" s="742"/>
      <c r="G32" s="742"/>
    </row>
    <row r="33" spans="2:7" ht="18.95" customHeight="1" thickBot="1">
      <c r="B33" s="398" t="s">
        <v>158</v>
      </c>
      <c r="C33" s="735"/>
      <c r="D33" s="752">
        <f>D26+D27+D31+D32</f>
        <v>15884486</v>
      </c>
      <c r="E33" s="752">
        <f>E26+E27+E31+E32</f>
        <v>16093406</v>
      </c>
      <c r="F33" s="742"/>
      <c r="G33" s="742"/>
    </row>
    <row r="34" spans="2:7" ht="18.95" customHeight="1" thickTop="1">
      <c r="B34" s="735"/>
      <c r="C34" s="731"/>
      <c r="D34" s="5"/>
      <c r="E34" s="5"/>
      <c r="G34" s="742"/>
    </row>
    <row r="35" spans="2:7" ht="18.95" customHeight="1">
      <c r="B35" s="735"/>
      <c r="C35" s="731"/>
      <c r="D35" s="5"/>
      <c r="E35" s="5"/>
      <c r="G35" s="756"/>
    </row>
    <row r="36" spans="2:7" ht="18.95" customHeight="1">
      <c r="B36" s="429" t="s">
        <v>734</v>
      </c>
      <c r="C36" s="429"/>
      <c r="D36" s="429"/>
      <c r="E36" s="429"/>
    </row>
    <row r="37" spans="2:7" ht="18.95" customHeight="1">
      <c r="B37" s="429" t="s">
        <v>730</v>
      </c>
      <c r="C37" s="429"/>
      <c r="D37" s="429"/>
      <c r="E37" s="429"/>
    </row>
    <row r="38" spans="2:7" ht="18.95" customHeight="1">
      <c r="B38" s="429" t="s">
        <v>901</v>
      </c>
      <c r="C38" s="429"/>
      <c r="D38" s="429"/>
      <c r="E38" s="429"/>
    </row>
    <row r="39" spans="2:7" ht="18.95" customHeight="1">
      <c r="B39" s="429" t="s">
        <v>902</v>
      </c>
      <c r="C39" s="429"/>
      <c r="D39" s="429"/>
      <c r="E39" s="429"/>
    </row>
    <row r="40" spans="2:7" ht="18.95" customHeight="1">
      <c r="B40" s="429" t="s">
        <v>903</v>
      </c>
      <c r="C40" s="429"/>
      <c r="D40" s="429"/>
      <c r="E40" s="429"/>
    </row>
    <row r="41" spans="2:7" ht="18.95" customHeight="1">
      <c r="B41" s="429" t="s">
        <v>904</v>
      </c>
      <c r="C41" s="429"/>
      <c r="D41" s="429"/>
      <c r="E41" s="429"/>
    </row>
    <row r="42" spans="2:7" ht="18.95" customHeight="1">
      <c r="B42" s="429"/>
      <c r="C42" s="429"/>
      <c r="D42" s="429"/>
      <c r="E42" s="429"/>
    </row>
    <row r="43" spans="2:7" ht="18.95" customHeight="1">
      <c r="B43" s="753" t="s">
        <v>731</v>
      </c>
      <c r="C43" s="309"/>
      <c r="D43" s="6"/>
      <c r="E43" s="757"/>
    </row>
    <row r="44" spans="2:7" ht="18.95" customHeight="1">
      <c r="B44" s="753" t="s">
        <v>732</v>
      </c>
      <c r="C44" s="309"/>
      <c r="D44" s="6"/>
      <c r="E44" s="757"/>
    </row>
    <row r="45" spans="2:7" ht="18.95" customHeight="1">
      <c r="B45" s="753" t="s">
        <v>733</v>
      </c>
      <c r="C45" s="309"/>
      <c r="D45" s="6"/>
      <c r="E45" s="757"/>
    </row>
    <row r="46" spans="2:7" ht="18.95" customHeight="1">
      <c r="B46" s="8" t="s">
        <v>0</v>
      </c>
      <c r="C46" s="8"/>
      <c r="D46" s="8"/>
      <c r="E46" s="8"/>
    </row>
    <row r="47" spans="2:7" ht="18.95" customHeight="1">
      <c r="B47" s="8" t="s">
        <v>0</v>
      </c>
      <c r="C47" s="8"/>
      <c r="D47" s="8"/>
      <c r="E47" s="8"/>
    </row>
    <row r="48" spans="2:7" ht="18.95" customHeight="1">
      <c r="B48" s="308" t="s">
        <v>100</v>
      </c>
      <c r="C48" s="308" t="s">
        <v>101</v>
      </c>
      <c r="D48" s="308" t="s">
        <v>102</v>
      </c>
      <c r="E48" s="308"/>
      <c r="F48" s="758"/>
    </row>
    <row r="49" spans="2:6" ht="18.95" customHeight="1">
      <c r="B49" s="759" t="s">
        <v>11</v>
      </c>
      <c r="C49" s="760" t="s">
        <v>159</v>
      </c>
      <c r="D49" s="760" t="s">
        <v>160</v>
      </c>
      <c r="E49" s="309"/>
      <c r="F49" s="309"/>
    </row>
    <row r="50" spans="2:6" ht="18.95" customHeight="1">
      <c r="B50" s="759" t="s">
        <v>12</v>
      </c>
      <c r="C50" s="759" t="s">
        <v>12</v>
      </c>
      <c r="D50" s="760" t="s">
        <v>161</v>
      </c>
      <c r="E50" s="309"/>
      <c r="F50" s="309"/>
    </row>
    <row r="51" spans="2:6" ht="18.95" customHeight="1">
      <c r="B51" s="760" t="s">
        <v>13</v>
      </c>
      <c r="C51" s="760" t="s">
        <v>13</v>
      </c>
      <c r="D51" s="759" t="s">
        <v>12</v>
      </c>
      <c r="E51" s="309"/>
      <c r="F51" s="309"/>
    </row>
    <row r="52" spans="2:6" ht="18.95" customHeight="1">
      <c r="B52" s="759" t="s">
        <v>14</v>
      </c>
      <c r="C52" s="759" t="s">
        <v>14</v>
      </c>
      <c r="D52" s="759" t="s">
        <v>14</v>
      </c>
      <c r="E52" s="308"/>
      <c r="F52" s="308"/>
    </row>
    <row r="53" spans="2:6" ht="18.95" customHeight="1">
      <c r="B53" s="8" t="s">
        <v>0</v>
      </c>
      <c r="C53" s="8"/>
      <c r="D53" s="8"/>
      <c r="E53" s="8"/>
      <c r="F53" s="8"/>
    </row>
    <row r="54" spans="2:6" ht="18.95" customHeight="1"/>
    <row r="55" spans="2:6" ht="18.95" customHeight="1"/>
    <row r="56" spans="2:6" ht="18.95" customHeight="1"/>
  </sheetData>
  <mergeCells count="10">
    <mergeCell ref="B4:E4"/>
    <mergeCell ref="B5:E5"/>
    <mergeCell ref="D7:E7"/>
    <mergeCell ref="K2:P2"/>
    <mergeCell ref="K4:P4"/>
    <mergeCell ref="K5:P5"/>
    <mergeCell ref="K6:P6"/>
    <mergeCell ref="K7:P7"/>
    <mergeCell ref="E1:E2"/>
    <mergeCell ref="B3:E3"/>
  </mergeCells>
  <printOptions horizontalCentered="1" verticalCentered="1"/>
  <pageMargins left="0.94488188976377996" right="0.25" top="0.25" bottom="0.25" header="0.31496062992126" footer="0.31496062992126"/>
  <pageSetup paperSize="9" scale="70"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Y64"/>
  <sheetViews>
    <sheetView topLeftCell="I1" workbookViewId="0">
      <selection activeCell="P4" sqref="P4:P47"/>
    </sheetView>
  </sheetViews>
  <sheetFormatPr defaultRowHeight="15"/>
  <cols>
    <col min="1" max="1" width="6.5703125" style="281" customWidth="1"/>
    <col min="2" max="2" width="28.140625" style="281" customWidth="1"/>
    <col min="3" max="3" width="12.28515625" style="287" customWidth="1"/>
    <col min="4" max="4" width="10.5703125" style="287" customWidth="1"/>
    <col min="5" max="5" width="11.7109375" style="287" customWidth="1"/>
    <col min="6" max="6" width="9.5703125" style="287" customWidth="1"/>
    <col min="7" max="7" width="12.42578125" style="287" customWidth="1"/>
    <col min="8" max="8" width="17.7109375" style="287" customWidth="1"/>
    <col min="9" max="9" width="10.7109375" style="287" customWidth="1"/>
    <col min="10" max="10" width="11.28515625" style="287" customWidth="1"/>
    <col min="11" max="11" width="10.5703125" style="287" customWidth="1"/>
    <col min="12" max="12" width="14.7109375" style="287" customWidth="1"/>
    <col min="13" max="13" width="13.7109375" style="287" customWidth="1"/>
    <col min="14" max="14" width="13.85546875" style="287" customWidth="1"/>
    <col min="15" max="15" width="3.85546875" style="287" customWidth="1"/>
    <col min="16" max="16" width="93.140625" style="281" customWidth="1"/>
    <col min="17" max="25" width="9.140625" style="287"/>
    <col min="26" max="16384" width="9.140625" style="281"/>
  </cols>
  <sheetData>
    <row r="1" spans="2:17" ht="15.75">
      <c r="B1" s="285"/>
      <c r="C1" s="285"/>
      <c r="D1" s="285"/>
      <c r="E1" s="285"/>
      <c r="F1" s="285"/>
      <c r="G1" s="285"/>
      <c r="H1" s="285"/>
      <c r="I1" s="285"/>
      <c r="J1" s="285"/>
      <c r="K1" s="285"/>
      <c r="L1" s="1288" t="s">
        <v>629</v>
      </c>
      <c r="M1" s="1288"/>
      <c r="N1" s="1288"/>
    </row>
    <row r="2" spans="2:17" ht="19.5" customHeight="1">
      <c r="B2" s="1257" t="s">
        <v>826</v>
      </c>
      <c r="C2" s="1257"/>
      <c r="D2" s="1257"/>
      <c r="E2" s="1257"/>
      <c r="F2" s="1257"/>
      <c r="G2" s="1257"/>
      <c r="H2" s="1257"/>
      <c r="I2" s="1257"/>
      <c r="J2" s="1257"/>
      <c r="K2" s="1257"/>
      <c r="L2" s="1257"/>
      <c r="M2" s="1257"/>
      <c r="N2" s="1257"/>
    </row>
    <row r="3" spans="2:17" ht="19.5" customHeight="1">
      <c r="B3" s="956"/>
      <c r="C3" s="956"/>
      <c r="D3" s="956"/>
      <c r="E3" s="956"/>
      <c r="F3" s="956"/>
      <c r="G3" s="956"/>
      <c r="H3" s="956"/>
      <c r="I3" s="956"/>
      <c r="J3" s="956"/>
      <c r="K3" s="956"/>
      <c r="L3" s="956"/>
      <c r="M3" s="956"/>
      <c r="N3" s="956"/>
    </row>
    <row r="4" spans="2:17" ht="19.5" customHeight="1">
      <c r="B4" s="283" t="str">
        <f>"වියදම් ශීර්ෂ අංකය : "&amp;'ZZZ-PG1.DBF'!A975</f>
        <v>වියදම් ශීර්ෂ අංකය : 603</v>
      </c>
      <c r="C4" s="956"/>
      <c r="D4" s="956"/>
      <c r="E4" s="285"/>
      <c r="F4" s="285"/>
      <c r="G4" s="285"/>
      <c r="H4" s="1278" t="s">
        <v>1497</v>
      </c>
      <c r="I4" s="1278"/>
      <c r="J4" s="1278"/>
      <c r="K4" s="1278"/>
      <c r="L4" s="1278"/>
      <c r="M4" s="963"/>
      <c r="N4" s="956"/>
      <c r="P4" s="962"/>
    </row>
    <row r="5" spans="2:17" ht="19.5" customHeight="1">
      <c r="B5" s="283"/>
      <c r="C5" s="284"/>
      <c r="D5" s="285"/>
      <c r="E5" s="285"/>
      <c r="F5" s="285"/>
      <c r="G5" s="285"/>
      <c r="H5" s="963"/>
      <c r="I5" s="963"/>
      <c r="J5" s="963"/>
      <c r="K5" s="963"/>
      <c r="L5" s="963"/>
      <c r="M5" s="963"/>
      <c r="N5" s="956"/>
      <c r="P5" s="533"/>
    </row>
    <row r="6" spans="2:17" ht="44.25" customHeight="1">
      <c r="B6" s="1300" t="s">
        <v>349</v>
      </c>
      <c r="C6" s="1303"/>
      <c r="D6" s="1226" t="s">
        <v>350</v>
      </c>
      <c r="E6" s="1226" t="s">
        <v>838</v>
      </c>
      <c r="F6" s="1226" t="s">
        <v>689</v>
      </c>
      <c r="G6" s="1226" t="s">
        <v>839</v>
      </c>
      <c r="H6" s="1224" t="s">
        <v>479</v>
      </c>
      <c r="I6" s="1225"/>
      <c r="J6" s="1223" t="s">
        <v>480</v>
      </c>
      <c r="K6" s="1225"/>
      <c r="L6" s="954" t="s">
        <v>481</v>
      </c>
      <c r="M6" s="954" t="s">
        <v>664</v>
      </c>
      <c r="N6" s="1226" t="s">
        <v>837</v>
      </c>
      <c r="P6" s="537"/>
    </row>
    <row r="7" spans="2:17" ht="28.5" customHeight="1">
      <c r="B7" s="1301"/>
      <c r="C7" s="1310"/>
      <c r="D7" s="1227"/>
      <c r="E7" s="1227"/>
      <c r="F7" s="1227"/>
      <c r="G7" s="1227"/>
      <c r="H7" s="1137" t="str">
        <f>"ප.රා.නි.අ. ගී. අංක: "&amp;D15</f>
        <v>ප.රා.නි.අ. ගී. අංක: 60301</v>
      </c>
      <c r="I7" s="1138">
        <f>'ZZZ-PG1.DBF'!J976</f>
        <v>600000</v>
      </c>
      <c r="J7" s="1138">
        <f>'ZZZ-PG1.DBF'!J978</f>
        <v>300000</v>
      </c>
      <c r="K7" s="953"/>
      <c r="L7" s="1138">
        <f>'ZZZ-PG1.DBF'!J980</f>
        <v>2300000</v>
      </c>
      <c r="M7" s="1138">
        <v>0</v>
      </c>
      <c r="N7" s="1227"/>
      <c r="P7" s="287"/>
    </row>
    <row r="8" spans="2:17" ht="15" customHeight="1">
      <c r="B8" s="1301"/>
      <c r="C8" s="1310"/>
      <c r="D8" s="1227"/>
      <c r="E8" s="1227"/>
      <c r="F8" s="1227"/>
      <c r="G8" s="1227"/>
      <c r="H8" s="1137" t="str">
        <f>IF(D16&lt;&gt;0,"ප.රා.නි.අ. ගී. අංක: "&amp;D16,"ප.රා.නි.අ.ගී.අංක: ")</f>
        <v xml:space="preserve">ප.රා.නි.අ.ගී.අංක: </v>
      </c>
      <c r="I8" s="1138">
        <f>'ZZZ-PG1.DBF'!J1001</f>
        <v>0</v>
      </c>
      <c r="J8" s="1138">
        <f>'ZZZ-PG1.DBF'!J1003</f>
        <v>0</v>
      </c>
      <c r="K8" s="953"/>
      <c r="L8" s="1138">
        <f>'ZZZ-PG1.DBF'!J1005</f>
        <v>0</v>
      </c>
      <c r="M8" s="1138">
        <v>0</v>
      </c>
      <c r="N8" s="1227"/>
      <c r="P8" s="961"/>
    </row>
    <row r="9" spans="2:17" ht="15" customHeight="1">
      <c r="B9" s="1301"/>
      <c r="C9" s="1310"/>
      <c r="D9" s="1227"/>
      <c r="E9" s="1227"/>
      <c r="F9" s="1227"/>
      <c r="G9" s="1227"/>
      <c r="H9" s="1137" t="str">
        <f>IF(D19&lt;&gt;0,"අනුදත්.අ.ගී.අංක: "&amp;D19,"අනුදත්.ඇ.ගී.අංක: ")</f>
        <v xml:space="preserve">අනුදත්.ඇ.ගී.අංක: </v>
      </c>
      <c r="I9" s="1138">
        <f>'ZZZ-PG1.DBF'!J985</f>
        <v>0</v>
      </c>
      <c r="J9" s="1138">
        <f>'ZZZ-PG1.DBF'!J986</f>
        <v>0</v>
      </c>
      <c r="K9" s="953"/>
      <c r="L9" s="1138">
        <f>'ZZZ-PG1.DBF'!J987</f>
        <v>0</v>
      </c>
      <c r="M9" s="1138">
        <f>'ZZZ-PG1.DBF'!J988</f>
        <v>0</v>
      </c>
      <c r="N9" s="1227"/>
      <c r="P9" s="961"/>
    </row>
    <row r="10" spans="2:17" ht="15.75" customHeight="1">
      <c r="B10" s="1301"/>
      <c r="C10" s="1310"/>
      <c r="D10" s="1227"/>
      <c r="E10" s="1227"/>
      <c r="F10" s="1227"/>
      <c r="G10" s="1227"/>
      <c r="H10" s="1137" t="str">
        <f>IF(D20&lt;&gt;0,"අනුදත්.අ.ගී.අංක: "&amp;D20,"අනුදත්.ඇ.ගී.අංක: ")</f>
        <v xml:space="preserve">අනුදත්.ඇ.ගී.අංක: </v>
      </c>
      <c r="I10" s="1138">
        <f>'ZZZ-PG1.DBF'!J993</f>
        <v>0</v>
      </c>
      <c r="J10" s="1138">
        <f>'ZZZ-PG1.DBF'!J994</f>
        <v>0</v>
      </c>
      <c r="K10" s="953"/>
      <c r="L10" s="1138">
        <f>'ZZZ-PG1.DBF'!J995</f>
        <v>0</v>
      </c>
      <c r="M10" s="1138">
        <f>'ZZZ-PG1.DBF'!J996</f>
        <v>0</v>
      </c>
      <c r="N10" s="1227"/>
      <c r="P10" s="961"/>
    </row>
    <row r="11" spans="2:17" ht="18" customHeight="1">
      <c r="B11" s="1301"/>
      <c r="C11" s="1310"/>
      <c r="D11" s="1227"/>
      <c r="E11" s="1227"/>
      <c r="F11" s="1227"/>
      <c r="G11" s="1227"/>
      <c r="H11" s="1224" t="s">
        <v>88</v>
      </c>
      <c r="I11" s="1225"/>
      <c r="J11" s="1223" t="s">
        <v>89</v>
      </c>
      <c r="K11" s="1225"/>
      <c r="L11" s="954" t="s">
        <v>351</v>
      </c>
      <c r="M11" s="955"/>
      <c r="N11" s="1227"/>
      <c r="P11" s="287"/>
    </row>
    <row r="12" spans="2:17">
      <c r="B12" s="1301"/>
      <c r="C12" s="1310"/>
      <c r="D12" s="1227"/>
      <c r="E12" s="1158" t="s">
        <v>2</v>
      </c>
      <c r="F12" s="1158" t="s">
        <v>3</v>
      </c>
      <c r="G12" s="1158" t="s">
        <v>697</v>
      </c>
      <c r="H12" s="1307" t="s">
        <v>5</v>
      </c>
      <c r="I12" s="1308"/>
      <c r="J12" s="1309" t="s">
        <v>6</v>
      </c>
      <c r="K12" s="1307"/>
      <c r="L12" s="1159" t="s">
        <v>698</v>
      </c>
      <c r="M12" s="1159"/>
      <c r="N12" s="1227"/>
      <c r="P12" s="959"/>
    </row>
    <row r="13" spans="2:17" ht="30">
      <c r="B13" s="1304"/>
      <c r="C13" s="1306"/>
      <c r="D13" s="1228"/>
      <c r="E13" s="1139"/>
      <c r="F13" s="1139"/>
      <c r="G13" s="1139"/>
      <c r="H13" s="1140" t="s">
        <v>475</v>
      </c>
      <c r="I13" s="955" t="s">
        <v>476</v>
      </c>
      <c r="J13" s="1140" t="s">
        <v>475</v>
      </c>
      <c r="K13" s="955" t="s">
        <v>476</v>
      </c>
      <c r="L13" s="1141"/>
      <c r="M13" s="1141"/>
      <c r="N13" s="1228"/>
    </row>
    <row r="14" spans="2:17" ht="15.95" customHeight="1">
      <c r="B14" s="1142"/>
      <c r="C14" s="1126"/>
      <c r="D14" s="1143"/>
      <c r="E14" s="599"/>
      <c r="F14" s="599"/>
      <c r="G14" s="599"/>
      <c r="H14" s="1127"/>
      <c r="I14" s="1127"/>
      <c r="J14" s="1127"/>
      <c r="K14" s="1127"/>
      <c r="L14" s="599"/>
      <c r="M14" s="599"/>
      <c r="N14" s="1127"/>
    </row>
    <row r="15" spans="2:17" ht="15.95" customHeight="1">
      <c r="B15" s="1311" t="s">
        <v>477</v>
      </c>
      <c r="C15" s="1312"/>
      <c r="D15" s="1144" t="str">
        <f>'ZZZ-PG1.DBF'!D975</f>
        <v>60301</v>
      </c>
      <c r="E15" s="445">
        <f>G15-F15</f>
        <v>1318620</v>
      </c>
      <c r="F15" s="445">
        <v>0</v>
      </c>
      <c r="G15" s="445">
        <f>'ZZZ-PG1.DBF'!I975</f>
        <v>1318620</v>
      </c>
      <c r="H15" s="445">
        <f>'ZZZ-PG1.DBF'!I976</f>
        <v>291000</v>
      </c>
      <c r="I15" s="445">
        <f>'ZZZ-PG1.DBF'!I977</f>
        <v>0</v>
      </c>
      <c r="J15" s="445">
        <f>'ZZZ-PG1.DBF'!I978</f>
        <v>499920</v>
      </c>
      <c r="K15" s="445">
        <f>'ZZZ-PG1.DBF'!I979</f>
        <v>0</v>
      </c>
      <c r="L15" s="445">
        <f>G15+H15+I15-J15-K15</f>
        <v>1109700</v>
      </c>
      <c r="M15" s="445"/>
      <c r="N15" s="445">
        <f>'ZZZ-PG1.DBF'!I980</f>
        <v>1109700</v>
      </c>
      <c r="P15" s="962"/>
      <c r="Q15" s="1145">
        <f>N15-L15</f>
        <v>0</v>
      </c>
    </row>
    <row r="16" spans="2:17" ht="15.95" customHeight="1">
      <c r="B16" s="1311" t="s">
        <v>477</v>
      </c>
      <c r="C16" s="1312"/>
      <c r="D16" s="1146">
        <f>'ZZZ-PG1.DBF'!D1000</f>
        <v>0</v>
      </c>
      <c r="E16" s="445">
        <f>G16-F16</f>
        <v>0</v>
      </c>
      <c r="F16" s="445">
        <v>0</v>
      </c>
      <c r="G16" s="445">
        <f>'ZZZ-PG1.DBF'!I1000</f>
        <v>0</v>
      </c>
      <c r="H16" s="446">
        <f>'ZZZ-PG1.DBF'!I1001</f>
        <v>0</v>
      </c>
      <c r="I16" s="445">
        <f>'ZZZ-PG1.DBF'!I1002</f>
        <v>0</v>
      </c>
      <c r="J16" s="446">
        <f>'ZZZ-PG1.DBF'!I1003</f>
        <v>0</v>
      </c>
      <c r="K16" s="445">
        <f>'ZZZ-PG1.DBF'!I1004</f>
        <v>0</v>
      </c>
      <c r="L16" s="445">
        <f>G16+H16+I16-J16-K16</f>
        <v>0</v>
      </c>
      <c r="M16" s="445"/>
      <c r="N16" s="445">
        <f>'ZZZ-PG1.DBF'!I1005</f>
        <v>0</v>
      </c>
      <c r="P16" s="962"/>
      <c r="Q16" s="1145">
        <f>N16-L16</f>
        <v>0</v>
      </c>
    </row>
    <row r="17" spans="2:17" ht="15.95" customHeight="1">
      <c r="B17" s="1311"/>
      <c r="C17" s="1312"/>
      <c r="D17" s="1144"/>
      <c r="E17" s="445"/>
      <c r="F17" s="445"/>
      <c r="G17" s="445"/>
      <c r="H17" s="445"/>
      <c r="I17" s="445"/>
      <c r="J17" s="445"/>
      <c r="K17" s="445"/>
      <c r="L17" s="445"/>
      <c r="M17" s="445"/>
      <c r="N17" s="445"/>
      <c r="P17" s="952"/>
    </row>
    <row r="18" spans="2:17" ht="15.95" customHeight="1">
      <c r="B18" s="1311"/>
      <c r="C18" s="1312"/>
      <c r="D18" s="1144"/>
      <c r="E18" s="445"/>
      <c r="F18" s="445"/>
      <c r="G18" s="445"/>
      <c r="H18" s="445"/>
      <c r="I18" s="445"/>
      <c r="J18" s="445"/>
      <c r="K18" s="445"/>
      <c r="L18" s="445"/>
      <c r="M18" s="445"/>
      <c r="N18" s="445"/>
      <c r="P18" s="952"/>
    </row>
    <row r="19" spans="2:17" ht="15.95" customHeight="1">
      <c r="B19" s="1311" t="s">
        <v>478</v>
      </c>
      <c r="C19" s="1312"/>
      <c r="D19" s="1146">
        <f>'ZZZ-PG1.DBF'!D984</f>
        <v>0</v>
      </c>
      <c r="E19" s="445">
        <f>G19-F19</f>
        <v>0</v>
      </c>
      <c r="F19" s="445">
        <v>0</v>
      </c>
      <c r="G19" s="445">
        <f>'ZZZ-PG1.DBF'!I984</f>
        <v>0</v>
      </c>
      <c r="H19" s="445">
        <f>'ZZZ-PG1.DBF'!I985</f>
        <v>0</v>
      </c>
      <c r="I19" s="445"/>
      <c r="J19" s="445">
        <f>'ZZZ-PG1.DBF'!I986</f>
        <v>0</v>
      </c>
      <c r="K19" s="445"/>
      <c r="L19" s="445">
        <f>G19+H19-J19</f>
        <v>0</v>
      </c>
      <c r="M19" s="445"/>
      <c r="N19" s="445">
        <f>'ZZZ-PG1.DBF'!I987</f>
        <v>0</v>
      </c>
      <c r="P19" s="962"/>
      <c r="Q19" s="1147">
        <f>N19-L19</f>
        <v>0</v>
      </c>
    </row>
    <row r="20" spans="2:17" ht="15.95" customHeight="1">
      <c r="B20" s="1311" t="s">
        <v>478</v>
      </c>
      <c r="C20" s="1312"/>
      <c r="D20" s="1146">
        <f>'ZZZ-PG1.DBF'!D992</f>
        <v>0</v>
      </c>
      <c r="E20" s="445">
        <f>G20-F20</f>
        <v>0</v>
      </c>
      <c r="F20" s="445">
        <v>0</v>
      </c>
      <c r="G20" s="445">
        <f>'ZZZ-PG1.DBF'!I992</f>
        <v>0</v>
      </c>
      <c r="H20" s="445">
        <f>'ZZZ-PG1.DBF'!I993</f>
        <v>0</v>
      </c>
      <c r="I20" s="445"/>
      <c r="J20" s="445">
        <f>'ZZZ-PG1.DBF'!I994</f>
        <v>0</v>
      </c>
      <c r="K20" s="445"/>
      <c r="L20" s="445">
        <f>G20+H20-J20</f>
        <v>0</v>
      </c>
      <c r="M20" s="445"/>
      <c r="N20" s="445">
        <f>'ZZZ-PG1.DBF'!I995</f>
        <v>0</v>
      </c>
      <c r="P20" s="962"/>
      <c r="Q20" s="1147">
        <f>N20-L20</f>
        <v>0</v>
      </c>
    </row>
    <row r="21" spans="2:17" ht="15.95" customHeight="1">
      <c r="B21" s="1148"/>
      <c r="C21" s="1149"/>
      <c r="D21" s="1144"/>
      <c r="E21" s="445"/>
      <c r="F21" s="445"/>
      <c r="G21" s="445"/>
      <c r="H21" s="446" t="s">
        <v>0</v>
      </c>
      <c r="I21" s="445"/>
      <c r="J21" s="446" t="s">
        <v>0</v>
      </c>
      <c r="K21" s="445"/>
      <c r="L21" s="446" t="s">
        <v>0</v>
      </c>
      <c r="M21" s="446"/>
      <c r="N21" s="445"/>
    </row>
    <row r="22" spans="2:17" ht="15.95" customHeight="1">
      <c r="B22" s="1148"/>
      <c r="C22" s="1149"/>
      <c r="D22" s="1150"/>
      <c r="E22" s="445"/>
      <c r="F22" s="445"/>
      <c r="G22" s="445"/>
      <c r="H22" s="445"/>
      <c r="I22" s="445"/>
      <c r="J22" s="445"/>
      <c r="K22" s="445"/>
      <c r="L22" s="445"/>
      <c r="M22" s="445"/>
      <c r="N22" s="445"/>
      <c r="P22" s="1151"/>
    </row>
    <row r="23" spans="2:17" ht="15.95" customHeight="1">
      <c r="B23" s="1313"/>
      <c r="C23" s="1314"/>
      <c r="D23" s="1152"/>
      <c r="E23" s="611"/>
      <c r="F23" s="611"/>
      <c r="G23" s="611"/>
      <c r="H23" s="611"/>
      <c r="I23" s="611"/>
      <c r="J23" s="611"/>
      <c r="K23" s="611"/>
      <c r="L23" s="611"/>
      <c r="M23" s="611"/>
      <c r="N23" s="611"/>
      <c r="P23" s="1151"/>
    </row>
    <row r="24" spans="2:17">
      <c r="B24" s="285"/>
      <c r="C24" s="285"/>
      <c r="D24" s="285"/>
      <c r="E24" s="285"/>
      <c r="F24" s="285"/>
      <c r="G24" s="285"/>
      <c r="H24" s="285"/>
      <c r="I24" s="285"/>
      <c r="J24" s="285"/>
      <c r="K24" s="285"/>
      <c r="L24" s="285"/>
      <c r="M24" s="285"/>
      <c r="N24" s="285"/>
    </row>
    <row r="25" spans="2:17">
      <c r="B25" s="285"/>
      <c r="C25" s="285"/>
      <c r="D25" s="285"/>
      <c r="E25" s="285"/>
      <c r="F25" s="285"/>
      <c r="G25" s="285"/>
      <c r="H25" s="285"/>
      <c r="I25" s="285"/>
      <c r="J25" s="285"/>
      <c r="K25" s="285"/>
      <c r="L25" s="285"/>
      <c r="M25" s="285"/>
      <c r="N25" s="285"/>
    </row>
    <row r="26" spans="2:17">
      <c r="B26" s="285"/>
      <c r="C26" s="285"/>
      <c r="D26" s="285"/>
      <c r="E26" s="285"/>
      <c r="F26" s="285"/>
      <c r="G26" s="285"/>
      <c r="H26" s="285"/>
      <c r="I26" s="285"/>
      <c r="J26" s="285"/>
      <c r="K26" s="285"/>
      <c r="L26" s="285"/>
      <c r="M26" s="285"/>
      <c r="N26" s="285"/>
    </row>
    <row r="27" spans="2:17" ht="15.75">
      <c r="B27" s="285"/>
      <c r="C27" s="285"/>
      <c r="D27" s="285"/>
      <c r="E27" s="285"/>
      <c r="F27" s="285"/>
      <c r="G27" s="285"/>
      <c r="H27" s="285"/>
      <c r="I27" s="285"/>
      <c r="J27" s="285"/>
      <c r="K27" s="287" t="s">
        <v>367</v>
      </c>
      <c r="L27" s="1153"/>
      <c r="M27" s="1153"/>
      <c r="N27" s="1153"/>
    </row>
    <row r="28" spans="2:17" ht="15.75">
      <c r="B28" s="285"/>
      <c r="C28" s="285"/>
      <c r="D28" s="285"/>
      <c r="E28" s="285"/>
      <c r="F28" s="285"/>
      <c r="G28" s="285"/>
      <c r="H28" s="285"/>
      <c r="I28" s="285"/>
      <c r="J28" s="285"/>
      <c r="K28" s="293" t="s">
        <v>234</v>
      </c>
      <c r="L28" s="1154"/>
      <c r="M28" s="1154"/>
      <c r="N28" s="958"/>
    </row>
    <row r="29" spans="2:17" ht="15.75">
      <c r="K29" s="294" t="s">
        <v>241</v>
      </c>
    </row>
    <row r="30" spans="2:17" ht="15.75">
      <c r="K30" s="295" t="s">
        <v>14</v>
      </c>
    </row>
    <row r="38" spans="1:15">
      <c r="E38" s="574">
        <v>1</v>
      </c>
      <c r="F38" s="574">
        <v>2</v>
      </c>
      <c r="G38" s="574">
        <v>3</v>
      </c>
      <c r="H38" s="574">
        <v>4</v>
      </c>
      <c r="I38" s="574">
        <v>4</v>
      </c>
      <c r="J38" s="574">
        <v>5</v>
      </c>
      <c r="K38" s="574">
        <v>5</v>
      </c>
      <c r="L38" s="574">
        <v>6</v>
      </c>
      <c r="M38" s="574"/>
      <c r="N38" s="574" t="s">
        <v>891</v>
      </c>
    </row>
    <row r="40" spans="1:15">
      <c r="A40" s="281" t="str">
        <f>'ZZZ-PG1.DBF'!D975</f>
        <v>60301</v>
      </c>
      <c r="B40" s="281" t="s">
        <v>881</v>
      </c>
      <c r="E40" s="287" t="s">
        <v>0</v>
      </c>
      <c r="F40" s="1145" t="s">
        <v>0</v>
      </c>
      <c r="G40" s="1155">
        <f>'ZZZ-PG1.DBF'!I975</f>
        <v>1318620</v>
      </c>
      <c r="H40" s="1155">
        <f>'ZZZ-PG1.DBF'!I976</f>
        <v>291000</v>
      </c>
      <c r="I40" s="1155">
        <f>'ZZZ-PG1.DBF'!I977</f>
        <v>0</v>
      </c>
      <c r="J40" s="1155">
        <f>'ZZZ-PG1.DBF'!I978</f>
        <v>499920</v>
      </c>
      <c r="K40" s="1155">
        <f>'ZZZ-PG1.DBF'!I979</f>
        <v>0</v>
      </c>
      <c r="L40" s="1155">
        <f>G40+H40+I40-J40-K40</f>
        <v>1109700</v>
      </c>
      <c r="M40" s="1155"/>
      <c r="N40" s="1155">
        <f>'ZZZ-PG1.DBF'!I980</f>
        <v>1109700</v>
      </c>
      <c r="O40" s="729"/>
    </row>
    <row r="41" spans="1:15">
      <c r="B41" s="281" t="s">
        <v>890</v>
      </c>
      <c r="E41" s="287" t="s">
        <v>0</v>
      </c>
      <c r="G41" s="1156">
        <f>'ZZZ-PG1.DBF'!AB975</f>
        <v>1318620</v>
      </c>
      <c r="H41" s="1156">
        <f>'ZZZ-PG1.DBF'!AB976</f>
        <v>291000</v>
      </c>
      <c r="I41" s="1156">
        <f>'ZZZ-PG1.DBF'!AB977</f>
        <v>0</v>
      </c>
      <c r="J41" s="1156">
        <f>'ZZZ-PG1.DBF'!AB978</f>
        <v>499920</v>
      </c>
      <c r="K41" s="1156">
        <f>'ZZZ-PG1.DBF'!AB979</f>
        <v>0</v>
      </c>
      <c r="L41" s="1155">
        <f>G41+H41+I41-J41-K41</f>
        <v>1109700</v>
      </c>
      <c r="M41" s="1156"/>
      <c r="N41" s="1156">
        <f>'ZZZ-PG1.DBF'!AB980</f>
        <v>1109700</v>
      </c>
      <c r="O41" s="729"/>
    </row>
    <row r="42" spans="1:15">
      <c r="B42" s="281" t="s">
        <v>884</v>
      </c>
      <c r="G42" s="1157">
        <f t="shared" ref="G42:L42" si="0">G41-G40</f>
        <v>0</v>
      </c>
      <c r="H42" s="1157">
        <f t="shared" si="0"/>
        <v>0</v>
      </c>
      <c r="I42" s="1157">
        <f t="shared" si="0"/>
        <v>0</v>
      </c>
      <c r="J42" s="1157">
        <f t="shared" si="0"/>
        <v>0</v>
      </c>
      <c r="K42" s="1157">
        <f t="shared" si="0"/>
        <v>0</v>
      </c>
      <c r="L42" s="1157">
        <f t="shared" si="0"/>
        <v>0</v>
      </c>
      <c r="M42" s="679" t="s">
        <v>0</v>
      </c>
      <c r="N42" s="679" t="s">
        <v>0</v>
      </c>
      <c r="O42" s="729"/>
    </row>
    <row r="43" spans="1:15">
      <c r="B43" s="285" t="s">
        <v>892</v>
      </c>
      <c r="G43" s="1156"/>
      <c r="H43" s="1156"/>
      <c r="I43" s="1156"/>
      <c r="J43" s="1156"/>
      <c r="K43" s="1156"/>
      <c r="L43" s="1156"/>
      <c r="M43" s="1156"/>
      <c r="N43" s="1157">
        <f>N40-L40</f>
        <v>0</v>
      </c>
      <c r="O43" s="729"/>
    </row>
    <row r="45" spans="1:15">
      <c r="A45" s="281">
        <f>'ZZZ-PG1.DBF'!D1000</f>
        <v>0</v>
      </c>
      <c r="B45" s="281" t="s">
        <v>881</v>
      </c>
      <c r="G45" s="1155">
        <f>'ZZZ-PG1.DBF'!I1000</f>
        <v>0</v>
      </c>
      <c r="H45" s="1155">
        <f>'ZZZ-PG1.DBF'!I1001</f>
        <v>0</v>
      </c>
      <c r="I45" s="1155">
        <f>'ZZZ-PG1.DBF'!I1002</f>
        <v>0</v>
      </c>
      <c r="J45" s="1155">
        <f>'ZZZ-PG1.DBF'!I1003</f>
        <v>0</v>
      </c>
      <c r="K45" s="1155">
        <f>'ZZZ-PG1.DBF'!I1004</f>
        <v>0</v>
      </c>
      <c r="L45" s="1155">
        <f>G45+H45+I45-J45-K45</f>
        <v>0</v>
      </c>
      <c r="M45" s="1155"/>
      <c r="N45" s="1155">
        <f>'ZZZ-PG1.DBF'!I1005</f>
        <v>0</v>
      </c>
    </row>
    <row r="46" spans="1:15">
      <c r="B46" s="281" t="s">
        <v>890</v>
      </c>
      <c r="G46" s="1156">
        <f>'ZZZ-PG1.DBF'!AB1000</f>
        <v>0</v>
      </c>
      <c r="H46" s="1156">
        <f>'ZZZ-PG1.DBF'!AB1001</f>
        <v>0</v>
      </c>
      <c r="I46" s="1156">
        <f>'ZZZ-PG1.DBF'!AB1002</f>
        <v>0</v>
      </c>
      <c r="J46" s="1156">
        <f>'ZZZ-PG1.DBF'!AB1003</f>
        <v>0</v>
      </c>
      <c r="K46" s="1156">
        <f>'ZZZ-PG1.DBF'!AB1004</f>
        <v>0</v>
      </c>
      <c r="L46" s="1155">
        <f>G46+H46+I46-J46-K46</f>
        <v>0</v>
      </c>
      <c r="M46" s="1156"/>
      <c r="N46" s="1156">
        <f>'ZZZ-PG1.DBF'!AB1005</f>
        <v>0</v>
      </c>
    </row>
    <row r="47" spans="1:15">
      <c r="B47" s="281" t="s">
        <v>884</v>
      </c>
      <c r="G47" s="1157">
        <f t="shared" ref="G47:L47" si="1">G46-G45</f>
        <v>0</v>
      </c>
      <c r="H47" s="1157">
        <f t="shared" si="1"/>
        <v>0</v>
      </c>
      <c r="I47" s="1157">
        <f t="shared" si="1"/>
        <v>0</v>
      </c>
      <c r="J47" s="1157">
        <f t="shared" si="1"/>
        <v>0</v>
      </c>
      <c r="K47" s="1157">
        <f t="shared" si="1"/>
        <v>0</v>
      </c>
      <c r="L47" s="1157">
        <f t="shared" si="1"/>
        <v>0</v>
      </c>
      <c r="M47" s="679" t="s">
        <v>0</v>
      </c>
      <c r="N47" s="679" t="s">
        <v>0</v>
      </c>
    </row>
    <row r="48" spans="1:15">
      <c r="B48" s="285" t="s">
        <v>892</v>
      </c>
      <c r="G48" s="1156"/>
      <c r="H48" s="1156"/>
      <c r="I48" s="1156"/>
      <c r="J48" s="1156"/>
      <c r="K48" s="1156"/>
      <c r="L48" s="1156"/>
      <c r="M48" s="1156"/>
      <c r="N48" s="1157">
        <f>N45-L45</f>
        <v>0</v>
      </c>
    </row>
    <row r="50" spans="1:14">
      <c r="A50" s="281">
        <f>'ZZZ-PG1.DBF'!D984</f>
        <v>0</v>
      </c>
      <c r="B50" s="281" t="s">
        <v>881</v>
      </c>
      <c r="G50" s="680">
        <f>'ZZZ-PG1.DBF'!I984</f>
        <v>0</v>
      </c>
      <c r="H50" s="680">
        <f>'ZZZ-PG1.DBF'!I985</f>
        <v>0</v>
      </c>
      <c r="I50" s="680"/>
      <c r="J50" s="680">
        <f>'ZZZ-PG1.DBF'!I986</f>
        <v>0</v>
      </c>
      <c r="K50" s="680"/>
      <c r="L50" s="680">
        <f>G50+H50-J50</f>
        <v>0</v>
      </c>
      <c r="M50" s="680"/>
      <c r="N50" s="680">
        <f>'ZZZ-PG1.DBF'!I987</f>
        <v>0</v>
      </c>
    </row>
    <row r="51" spans="1:14">
      <c r="B51" s="281" t="s">
        <v>890</v>
      </c>
      <c r="G51" s="679">
        <f>'ZZZ-PG1.DBF'!AB984</f>
        <v>0</v>
      </c>
      <c r="H51" s="679">
        <f>'ZZZ-PG1.DBF'!AB985</f>
        <v>0</v>
      </c>
      <c r="I51" s="679"/>
      <c r="J51" s="679">
        <f>'ZZZ-PG1.DBF'!AB986</f>
        <v>0</v>
      </c>
      <c r="K51" s="679"/>
      <c r="L51" s="679">
        <f>G51+H51-J51</f>
        <v>0</v>
      </c>
      <c r="M51" s="679"/>
      <c r="N51" s="679">
        <f>'ZZZ-PG1.DBF'!AB987</f>
        <v>0</v>
      </c>
    </row>
    <row r="52" spans="1:14">
      <c r="B52" s="281" t="s">
        <v>884</v>
      </c>
      <c r="G52" s="1157">
        <f t="shared" ref="G52:L52" si="2">G51-G50</f>
        <v>0</v>
      </c>
      <c r="H52" s="1157">
        <f t="shared" si="2"/>
        <v>0</v>
      </c>
      <c r="I52" s="1157">
        <f t="shared" si="2"/>
        <v>0</v>
      </c>
      <c r="J52" s="1157">
        <f t="shared" si="2"/>
        <v>0</v>
      </c>
      <c r="K52" s="1157">
        <f t="shared" si="2"/>
        <v>0</v>
      </c>
      <c r="L52" s="1157">
        <f t="shared" si="2"/>
        <v>0</v>
      </c>
      <c r="M52" s="679" t="s">
        <v>0</v>
      </c>
      <c r="N52" s="679" t="s">
        <v>0</v>
      </c>
    </row>
    <row r="53" spans="1:14">
      <c r="B53" s="285" t="s">
        <v>892</v>
      </c>
      <c r="G53" s="679"/>
      <c r="H53" s="679"/>
      <c r="I53" s="679"/>
      <c r="J53" s="679"/>
      <c r="K53" s="679"/>
      <c r="L53" s="679"/>
      <c r="M53" s="679"/>
      <c r="N53" s="1157">
        <f>N50-L50</f>
        <v>0</v>
      </c>
    </row>
    <row r="54" spans="1:14">
      <c r="G54" s="9"/>
      <c r="H54" s="9"/>
      <c r="I54" s="9"/>
      <c r="J54" s="9"/>
      <c r="K54" s="9"/>
      <c r="L54" s="9"/>
      <c r="M54" s="9"/>
      <c r="N54" s="9"/>
    </row>
    <row r="55" spans="1:14">
      <c r="A55" s="281">
        <f>'ZZZ-PG1.DBF'!D992</f>
        <v>0</v>
      </c>
      <c r="B55" s="281" t="s">
        <v>881</v>
      </c>
      <c r="G55" s="680">
        <f>'ZZZ-PG1.DBF'!I992</f>
        <v>0</v>
      </c>
      <c r="H55" s="680">
        <f>'ZZZ-PG1.DBF'!I993</f>
        <v>0</v>
      </c>
      <c r="I55" s="680"/>
      <c r="J55" s="680">
        <f>'ZZZ-PG1.DBF'!I994</f>
        <v>0</v>
      </c>
      <c r="K55" s="680"/>
      <c r="L55" s="680">
        <f>G55+H55-J55</f>
        <v>0</v>
      </c>
      <c r="M55" s="680"/>
      <c r="N55" s="680">
        <f>'ZZZ-PG1.DBF'!I995</f>
        <v>0</v>
      </c>
    </row>
    <row r="56" spans="1:14">
      <c r="B56" s="281" t="s">
        <v>890</v>
      </c>
      <c r="G56" s="679">
        <f>'ZZZ-PG1.DBF'!AB992</f>
        <v>0</v>
      </c>
      <c r="H56" s="679">
        <f>'ZZZ-PG1.DBF'!AB993</f>
        <v>0</v>
      </c>
      <c r="I56" s="679"/>
      <c r="J56" s="679">
        <f>'ZZZ-PG1.DBF'!AB994</f>
        <v>0</v>
      </c>
      <c r="K56" s="679"/>
      <c r="L56" s="679">
        <f>G56+H56-J56</f>
        <v>0</v>
      </c>
      <c r="M56" s="679"/>
      <c r="N56" s="679">
        <f>'ZZZ-PG1.DBF'!AB995</f>
        <v>0</v>
      </c>
    </row>
    <row r="57" spans="1:14">
      <c r="B57" s="281" t="s">
        <v>884</v>
      </c>
      <c r="G57" s="1157">
        <f t="shared" ref="G57:L57" si="3">G56-G55</f>
        <v>0</v>
      </c>
      <c r="H57" s="1157">
        <f t="shared" si="3"/>
        <v>0</v>
      </c>
      <c r="I57" s="1157">
        <f t="shared" si="3"/>
        <v>0</v>
      </c>
      <c r="J57" s="1157">
        <f t="shared" si="3"/>
        <v>0</v>
      </c>
      <c r="K57" s="1157">
        <f t="shared" si="3"/>
        <v>0</v>
      </c>
      <c r="L57" s="1157">
        <f t="shared" si="3"/>
        <v>0</v>
      </c>
      <c r="M57" s="679" t="s">
        <v>0</v>
      </c>
      <c r="N57" s="679" t="s">
        <v>0</v>
      </c>
    </row>
    <row r="58" spans="1:14">
      <c r="B58" s="285" t="s">
        <v>892</v>
      </c>
      <c r="G58" s="1156"/>
      <c r="H58" s="1156"/>
      <c r="I58" s="1156"/>
      <c r="J58" s="1156"/>
      <c r="K58" s="1156"/>
      <c r="L58" s="1156"/>
      <c r="M58" s="1156"/>
      <c r="N58" s="1157">
        <f>N55-L55</f>
        <v>0</v>
      </c>
    </row>
    <row r="59" spans="1:14">
      <c r="G59" s="9"/>
      <c r="H59" s="9"/>
      <c r="I59" s="9"/>
      <c r="J59" s="9"/>
      <c r="K59" s="9"/>
      <c r="L59" s="9"/>
      <c r="M59" s="9"/>
      <c r="N59" s="9"/>
    </row>
    <row r="60" spans="1:14">
      <c r="G60" s="9"/>
      <c r="H60" s="9"/>
      <c r="I60" s="9"/>
      <c r="J60" s="9"/>
      <c r="K60" s="9"/>
      <c r="L60" s="9"/>
      <c r="M60" s="9"/>
      <c r="N60" s="9"/>
    </row>
    <row r="61" spans="1:14">
      <c r="G61" s="9"/>
      <c r="H61" s="9"/>
      <c r="I61" s="9"/>
      <c r="J61" s="9"/>
      <c r="K61" s="9"/>
      <c r="L61" s="9"/>
      <c r="M61" s="9"/>
      <c r="N61" s="9"/>
    </row>
    <row r="62" spans="1:14">
      <c r="G62" s="9"/>
      <c r="H62" s="9"/>
      <c r="I62" s="9"/>
      <c r="J62" s="9"/>
      <c r="K62" s="9"/>
      <c r="L62" s="9"/>
      <c r="M62" s="9"/>
      <c r="N62" s="9"/>
    </row>
    <row r="63" spans="1:14">
      <c r="G63" s="9"/>
      <c r="H63" s="9"/>
      <c r="I63" s="9"/>
      <c r="J63" s="9"/>
      <c r="K63" s="9"/>
      <c r="L63" s="9"/>
      <c r="M63" s="9"/>
      <c r="N63" s="9"/>
    </row>
    <row r="64" spans="1:14">
      <c r="G64" s="9"/>
      <c r="H64" s="9"/>
      <c r="I64" s="9"/>
      <c r="J64" s="9"/>
      <c r="K64" s="9"/>
      <c r="L64" s="9"/>
      <c r="M64" s="9"/>
      <c r="N64" s="9"/>
    </row>
  </sheetData>
  <mergeCells count="22">
    <mergeCell ref="B19:C19"/>
    <mergeCell ref="B20:C20"/>
    <mergeCell ref="B23:C23"/>
    <mergeCell ref="B15:C15"/>
    <mergeCell ref="B16:C16"/>
    <mergeCell ref="B17:C17"/>
    <mergeCell ref="B18:C18"/>
    <mergeCell ref="L1:N1"/>
    <mergeCell ref="H12:I12"/>
    <mergeCell ref="J12:K12"/>
    <mergeCell ref="B2:N2"/>
    <mergeCell ref="B6:C13"/>
    <mergeCell ref="D6:D13"/>
    <mergeCell ref="E6:E11"/>
    <mergeCell ref="H6:I6"/>
    <mergeCell ref="J6:K6"/>
    <mergeCell ref="N6:N13"/>
    <mergeCell ref="H11:I11"/>
    <mergeCell ref="J11:K11"/>
    <mergeCell ref="H4:L4"/>
    <mergeCell ref="F6:F11"/>
    <mergeCell ref="G6:G11"/>
  </mergeCells>
  <printOptions horizontalCentered="1"/>
  <pageMargins left="0.5" right="0.05" top="2" bottom="0.25" header="0.196850393700787" footer="0.31496062992126"/>
  <pageSetup paperSize="9" scale="75" firstPageNumber="45" orientation="landscape" useFirstPageNumber="1" r:id="rId1"/>
  <headerFooter differentOddEven="1" differentFirst="1">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35"/>
  <sheetViews>
    <sheetView topLeftCell="R1" zoomScaleNormal="100" workbookViewId="0">
      <selection activeCell="AH5" sqref="AH5:AH10"/>
    </sheetView>
  </sheetViews>
  <sheetFormatPr defaultRowHeight="15"/>
  <cols>
    <col min="1" max="1" width="5.7109375" customWidth="1"/>
    <col min="2" max="2" width="25.7109375" customWidth="1"/>
    <col min="3" max="3" width="3.5703125" customWidth="1"/>
    <col min="4" max="4" width="5.7109375" customWidth="1"/>
    <col min="5" max="5" width="11.42578125" customWidth="1"/>
    <col min="6" max="6" width="5.42578125" customWidth="1"/>
    <col min="7" max="7" width="7" customWidth="1"/>
    <col min="8" max="8" width="6" customWidth="1"/>
    <col min="9" max="9" width="7" customWidth="1"/>
    <col min="10" max="10" width="6" customWidth="1"/>
    <col min="11" max="11" width="7" customWidth="1"/>
    <col min="12" max="12" width="6" customWidth="1"/>
    <col min="13" max="13" width="6.85546875" customWidth="1"/>
    <col min="14" max="14" width="5.85546875" customWidth="1"/>
    <col min="15" max="15" width="6.7109375" customWidth="1"/>
    <col min="16" max="16" width="6" customWidth="1"/>
    <col min="17" max="17" width="6.7109375" customWidth="1"/>
    <col min="18" max="18" width="6" customWidth="1"/>
    <col min="19" max="19" width="7" customWidth="1"/>
    <col min="20" max="20" width="6.28515625" customWidth="1"/>
    <col min="21" max="21" width="7" customWidth="1"/>
    <col min="22" max="22" width="5.7109375" customWidth="1"/>
    <col min="23" max="23" width="7.5703125" customWidth="1"/>
    <col min="24" max="24" width="5.85546875" customWidth="1"/>
    <col min="25" max="25" width="7.140625" customWidth="1"/>
    <col min="26" max="26" width="6.7109375" customWidth="1"/>
    <col min="27" max="27" width="8.7109375" customWidth="1"/>
    <col min="28" max="28" width="6.7109375" customWidth="1"/>
    <col min="29" max="29" width="8.5703125" customWidth="1"/>
    <col min="30" max="30" width="6" customWidth="1"/>
    <col min="31" max="31" width="12.28515625" customWidth="1"/>
    <col min="32" max="32" width="3.7109375" hidden="1" customWidth="1"/>
    <col min="34" max="34" width="59.5703125" customWidth="1"/>
  </cols>
  <sheetData>
    <row r="1" spans="1:37">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row>
    <row r="2" spans="1:37">
      <c r="A2" s="335"/>
      <c r="B2" s="335"/>
      <c r="C2" s="335"/>
      <c r="D2" s="335"/>
      <c r="E2" s="335"/>
      <c r="F2" s="335"/>
      <c r="G2" s="335"/>
      <c r="H2" s="335"/>
      <c r="I2" s="335"/>
      <c r="J2" s="335"/>
      <c r="K2" s="335"/>
      <c r="L2" s="335"/>
      <c r="M2" s="335"/>
      <c r="N2" s="335"/>
      <c r="O2" s="335"/>
      <c r="P2" s="335"/>
      <c r="Q2" s="335"/>
      <c r="R2" s="285"/>
      <c r="S2" s="285"/>
      <c r="T2" s="285"/>
      <c r="U2" s="285"/>
      <c r="V2" s="285"/>
      <c r="W2" s="285"/>
      <c r="X2" s="285"/>
      <c r="Y2" s="285"/>
      <c r="Z2" s="285"/>
      <c r="AA2" s="285"/>
      <c r="AB2" s="1334" t="s">
        <v>630</v>
      </c>
      <c r="AC2" s="1334"/>
      <c r="AD2" s="1334"/>
      <c r="AE2" s="285"/>
      <c r="AF2" s="285"/>
      <c r="AG2" s="285"/>
      <c r="AH2" s="285"/>
      <c r="AI2" s="285"/>
      <c r="AJ2" s="285"/>
      <c r="AK2" s="285"/>
    </row>
    <row r="3" spans="1:37">
      <c r="A3" s="1335" t="s">
        <v>840</v>
      </c>
      <c r="B3" s="1335"/>
      <c r="C3" s="1335"/>
      <c r="D3" s="1335"/>
      <c r="E3" s="1335"/>
      <c r="F3" s="1335"/>
      <c r="G3" s="1335"/>
      <c r="H3" s="1335"/>
      <c r="I3" s="1335"/>
      <c r="J3" s="1335"/>
      <c r="K3" s="1335"/>
      <c r="L3" s="1335"/>
      <c r="M3" s="1335"/>
      <c r="N3" s="1335"/>
      <c r="O3" s="1335"/>
      <c r="P3" s="1335"/>
      <c r="Q3" s="1335"/>
      <c r="R3" s="1335"/>
      <c r="S3" s="1335"/>
      <c r="T3" s="1335"/>
      <c r="U3" s="285"/>
      <c r="V3" s="285"/>
      <c r="W3" s="285"/>
      <c r="X3" s="285"/>
      <c r="Y3" s="285"/>
      <c r="Z3" s="285"/>
      <c r="AA3" s="285"/>
      <c r="AB3" s="285"/>
      <c r="AC3" s="285"/>
      <c r="AD3" s="285"/>
      <c r="AE3" s="285"/>
      <c r="AF3" s="285"/>
      <c r="AG3" s="285"/>
      <c r="AH3" s="285"/>
      <c r="AI3" s="285"/>
      <c r="AJ3" s="285"/>
      <c r="AK3" s="285"/>
    </row>
    <row r="4" spans="1:37">
      <c r="A4" s="335"/>
      <c r="B4" s="335" t="s">
        <v>0</v>
      </c>
      <c r="C4" s="335"/>
      <c r="D4" s="335"/>
      <c r="E4" s="335"/>
      <c r="F4" s="335"/>
      <c r="G4" s="335"/>
      <c r="H4" s="335"/>
      <c r="I4" s="335"/>
      <c r="J4" s="335"/>
      <c r="K4" s="335"/>
      <c r="L4" s="335"/>
      <c r="M4" s="335"/>
      <c r="N4" s="335"/>
      <c r="O4" s="335"/>
      <c r="P4" s="335"/>
      <c r="Q4" s="335"/>
      <c r="R4" s="335"/>
      <c r="S4" s="335"/>
      <c r="T4" s="335"/>
      <c r="U4" s="285"/>
      <c r="V4" s="285"/>
      <c r="W4" s="285"/>
      <c r="X4" s="285"/>
      <c r="Y4" s="285"/>
      <c r="Z4" s="285"/>
      <c r="AA4" s="285"/>
      <c r="AB4" s="285"/>
      <c r="AC4" s="285"/>
      <c r="AD4" s="285"/>
      <c r="AE4" s="285"/>
      <c r="AF4" s="285"/>
      <c r="AG4" s="285"/>
      <c r="AH4" s="285"/>
      <c r="AI4" s="285"/>
      <c r="AJ4" s="285"/>
      <c r="AK4" s="285"/>
    </row>
    <row r="5" spans="1:37">
      <c r="A5" s="860" t="s">
        <v>1540</v>
      </c>
      <c r="B5" s="861"/>
      <c r="C5" s="388"/>
      <c r="D5" s="388"/>
      <c r="E5" s="388"/>
      <c r="F5" s="388"/>
      <c r="G5" s="388"/>
      <c r="H5" s="388"/>
      <c r="I5" s="388"/>
      <c r="J5" s="388"/>
      <c r="K5" s="388"/>
      <c r="L5" s="860"/>
      <c r="M5" s="862"/>
      <c r="N5" s="1329" t="s">
        <v>1492</v>
      </c>
      <c r="O5" s="1329"/>
      <c r="P5" s="1329"/>
      <c r="Q5" s="1329"/>
      <c r="R5" s="1329"/>
      <c r="S5" s="1329"/>
      <c r="T5" s="862"/>
      <c r="U5" s="285"/>
      <c r="V5" s="285"/>
      <c r="W5" s="285"/>
      <c r="X5" s="285"/>
      <c r="Y5" s="285"/>
      <c r="Z5" s="285"/>
      <c r="AA5" s="285"/>
      <c r="AB5" s="285"/>
      <c r="AC5" s="285"/>
      <c r="AD5" s="285"/>
      <c r="AE5" s="285"/>
      <c r="AF5" s="285"/>
      <c r="AG5" s="285"/>
      <c r="AH5" s="285"/>
      <c r="AI5" s="285"/>
      <c r="AJ5" s="285"/>
      <c r="AK5" s="285"/>
    </row>
    <row r="6" spans="1:37">
      <c r="A6" s="388"/>
      <c r="B6" s="863"/>
      <c r="C6" s="863"/>
      <c r="D6" s="864"/>
      <c r="E6" s="864"/>
      <c r="F6" s="864"/>
      <c r="G6" s="864"/>
      <c r="H6" s="864"/>
      <c r="I6" s="864"/>
      <c r="J6" s="864"/>
      <c r="K6" s="864"/>
      <c r="L6" s="864"/>
      <c r="M6" s="864"/>
      <c r="N6" s="864"/>
      <c r="O6" s="864"/>
      <c r="P6" s="864"/>
      <c r="Q6" s="864"/>
      <c r="R6" s="864"/>
      <c r="S6" s="864"/>
      <c r="T6" s="864"/>
      <c r="U6" s="285"/>
      <c r="V6" s="285"/>
      <c r="W6" s="285"/>
      <c r="X6" s="285"/>
      <c r="Y6" s="285"/>
      <c r="Z6" s="285"/>
      <c r="AA6" s="285"/>
      <c r="AB6" s="285"/>
      <c r="AC6" s="285"/>
      <c r="AD6" s="285"/>
      <c r="AE6" s="285"/>
      <c r="AF6" s="285"/>
      <c r="AG6" s="285"/>
      <c r="AH6" s="285"/>
      <c r="AI6" s="285"/>
      <c r="AJ6" s="285"/>
      <c r="AK6" s="285"/>
    </row>
    <row r="7" spans="1:37" ht="18.75">
      <c r="A7" s="1336" t="s">
        <v>631</v>
      </c>
      <c r="B7" s="1337"/>
      <c r="C7" s="1342" t="s">
        <v>632</v>
      </c>
      <c r="D7" s="1325">
        <v>1</v>
      </c>
      <c r="E7" s="1326"/>
      <c r="F7" s="1345">
        <v>2</v>
      </c>
      <c r="G7" s="1326"/>
      <c r="H7" s="1345">
        <v>3</v>
      </c>
      <c r="I7" s="1325"/>
      <c r="J7" s="1325"/>
      <c r="K7" s="1325"/>
      <c r="L7" s="1325"/>
      <c r="M7" s="1325"/>
      <c r="N7" s="1325"/>
      <c r="O7" s="1325"/>
      <c r="P7" s="1325"/>
      <c r="Q7" s="1325"/>
      <c r="R7" s="1325"/>
      <c r="S7" s="1325"/>
      <c r="T7" s="1325"/>
      <c r="U7" s="856"/>
      <c r="V7" s="1345">
        <v>4</v>
      </c>
      <c r="W7" s="1325"/>
      <c r="X7" s="1325"/>
      <c r="Y7" s="1325"/>
      <c r="Z7" s="1325"/>
      <c r="AA7" s="1325"/>
      <c r="AB7" s="1325"/>
      <c r="AC7" s="1326"/>
      <c r="AD7" s="1345">
        <v>5</v>
      </c>
      <c r="AE7" s="1326"/>
      <c r="AF7" s="330"/>
      <c r="AG7" s="330"/>
      <c r="AH7" s="1079"/>
      <c r="AI7" s="330"/>
      <c r="AJ7" s="330"/>
      <c r="AK7" s="330"/>
    </row>
    <row r="8" spans="1:37" ht="18.75">
      <c r="A8" s="1338"/>
      <c r="B8" s="1339"/>
      <c r="C8" s="1343"/>
      <c r="D8" s="1346" t="s">
        <v>841</v>
      </c>
      <c r="E8" s="1328"/>
      <c r="F8" s="1327" t="s">
        <v>842</v>
      </c>
      <c r="G8" s="1328"/>
      <c r="H8" s="1345" t="s">
        <v>633</v>
      </c>
      <c r="I8" s="1325"/>
      <c r="J8" s="1325"/>
      <c r="K8" s="1325"/>
      <c r="L8" s="1325"/>
      <c r="M8" s="1325"/>
      <c r="N8" s="1349"/>
      <c r="O8" s="1349"/>
      <c r="P8" s="1349"/>
      <c r="Q8" s="1349"/>
      <c r="R8" s="1349"/>
      <c r="S8" s="1349"/>
      <c r="T8" s="1349"/>
      <c r="U8" s="1350"/>
      <c r="V8" s="1345" t="s">
        <v>634</v>
      </c>
      <c r="W8" s="1325"/>
      <c r="X8" s="1325"/>
      <c r="Y8" s="1325"/>
      <c r="Z8" s="1325"/>
      <c r="AA8" s="1325"/>
      <c r="AB8" s="1325"/>
      <c r="AC8" s="1326"/>
      <c r="AD8" s="1327" t="s">
        <v>843</v>
      </c>
      <c r="AE8" s="1328"/>
      <c r="AF8" s="330"/>
      <c r="AG8" s="330"/>
      <c r="AH8" s="1079"/>
      <c r="AI8" s="330"/>
      <c r="AJ8" s="330"/>
      <c r="AK8" s="330"/>
    </row>
    <row r="9" spans="1:37">
      <c r="A9" s="1338"/>
      <c r="B9" s="1339"/>
      <c r="C9" s="1343"/>
      <c r="D9" s="1347"/>
      <c r="E9" s="1333"/>
      <c r="F9" s="1332"/>
      <c r="G9" s="1333"/>
      <c r="H9" s="1345" t="s">
        <v>635</v>
      </c>
      <c r="I9" s="1325"/>
      <c r="J9" s="1325"/>
      <c r="K9" s="1325"/>
      <c r="L9" s="1325"/>
      <c r="M9" s="1325"/>
      <c r="N9" s="1351" t="s">
        <v>636</v>
      </c>
      <c r="O9" s="1352"/>
      <c r="P9" s="1352"/>
      <c r="Q9" s="1352"/>
      <c r="R9" s="1352"/>
      <c r="S9" s="1352"/>
      <c r="T9" s="1352"/>
      <c r="U9" s="1353"/>
      <c r="V9" s="1325" t="s">
        <v>637</v>
      </c>
      <c r="W9" s="1325"/>
      <c r="X9" s="1325"/>
      <c r="Y9" s="1326"/>
      <c r="Z9" s="1327" t="s">
        <v>638</v>
      </c>
      <c r="AA9" s="1328"/>
      <c r="AB9" s="1327" t="s">
        <v>639</v>
      </c>
      <c r="AC9" s="1328"/>
      <c r="AD9" s="1332"/>
      <c r="AE9" s="1333"/>
      <c r="AF9" s="330"/>
      <c r="AG9" s="330"/>
      <c r="AH9" s="1418"/>
      <c r="AI9" s="330"/>
      <c r="AJ9" s="330"/>
      <c r="AK9" s="330"/>
    </row>
    <row r="10" spans="1:37" ht="76.5" customHeight="1">
      <c r="A10" s="1338"/>
      <c r="B10" s="1339"/>
      <c r="C10" s="1343"/>
      <c r="D10" s="1348"/>
      <c r="E10" s="1321"/>
      <c r="F10" s="1320"/>
      <c r="G10" s="1321"/>
      <c r="H10" s="1318" t="s">
        <v>640</v>
      </c>
      <c r="I10" s="1319"/>
      <c r="J10" s="1318" t="s">
        <v>641</v>
      </c>
      <c r="K10" s="1319"/>
      <c r="L10" s="1318" t="s">
        <v>642</v>
      </c>
      <c r="M10" s="1319"/>
      <c r="N10" s="1320" t="s">
        <v>643</v>
      </c>
      <c r="O10" s="1321"/>
      <c r="P10" s="1320" t="s">
        <v>644</v>
      </c>
      <c r="Q10" s="1321"/>
      <c r="R10" s="1320" t="s">
        <v>645</v>
      </c>
      <c r="S10" s="1321"/>
      <c r="T10" s="1322" t="s">
        <v>639</v>
      </c>
      <c r="U10" s="1323"/>
      <c r="V10" s="1318" t="s">
        <v>646</v>
      </c>
      <c r="W10" s="1319"/>
      <c r="X10" s="1318" t="s">
        <v>647</v>
      </c>
      <c r="Y10" s="1319"/>
      <c r="Z10" s="1320"/>
      <c r="AA10" s="1321"/>
      <c r="AB10" s="1320"/>
      <c r="AC10" s="1321"/>
      <c r="AD10" s="1320"/>
      <c r="AE10" s="1321"/>
      <c r="AF10" s="331"/>
      <c r="AG10" s="331"/>
      <c r="AH10" s="1419"/>
      <c r="AI10" s="331"/>
      <c r="AJ10" s="331"/>
      <c r="AK10" s="331"/>
    </row>
    <row r="11" spans="1:37" ht="33.75" customHeight="1">
      <c r="A11" s="1340"/>
      <c r="B11" s="1341"/>
      <c r="C11" s="1344"/>
      <c r="D11" s="857" t="s">
        <v>648</v>
      </c>
      <c r="E11" s="865" t="s">
        <v>649</v>
      </c>
      <c r="F11" s="857" t="s">
        <v>648</v>
      </c>
      <c r="G11" s="865" t="s">
        <v>649</v>
      </c>
      <c r="H11" s="857" t="s">
        <v>648</v>
      </c>
      <c r="I11" s="865" t="s">
        <v>649</v>
      </c>
      <c r="J11" s="857" t="s">
        <v>648</v>
      </c>
      <c r="K11" s="865" t="s">
        <v>649</v>
      </c>
      <c r="L11" s="857" t="s">
        <v>648</v>
      </c>
      <c r="M11" s="865" t="s">
        <v>649</v>
      </c>
      <c r="N11" s="857" t="s">
        <v>648</v>
      </c>
      <c r="O11" s="865" t="s">
        <v>649</v>
      </c>
      <c r="P11" s="857" t="s">
        <v>648</v>
      </c>
      <c r="Q11" s="865" t="s">
        <v>649</v>
      </c>
      <c r="R11" s="857" t="s">
        <v>648</v>
      </c>
      <c r="S11" s="865" t="s">
        <v>649</v>
      </c>
      <c r="T11" s="857" t="s">
        <v>648</v>
      </c>
      <c r="U11" s="865" t="s">
        <v>649</v>
      </c>
      <c r="V11" s="857" t="s">
        <v>648</v>
      </c>
      <c r="W11" s="865" t="s">
        <v>649</v>
      </c>
      <c r="X11" s="857" t="s">
        <v>648</v>
      </c>
      <c r="Y11" s="865" t="s">
        <v>649</v>
      </c>
      <c r="Z11" s="857" t="s">
        <v>648</v>
      </c>
      <c r="AA11" s="865" t="s">
        <v>649</v>
      </c>
      <c r="AB11" s="857" t="s">
        <v>648</v>
      </c>
      <c r="AC11" s="865" t="s">
        <v>649</v>
      </c>
      <c r="AD11" s="857" t="s">
        <v>648</v>
      </c>
      <c r="AE11" s="865" t="s">
        <v>649</v>
      </c>
      <c r="AF11" s="332"/>
      <c r="AG11" s="332"/>
      <c r="AH11" s="332"/>
      <c r="AI11" s="332"/>
      <c r="AJ11" s="332"/>
      <c r="AK11" s="332"/>
    </row>
    <row r="12" spans="1:37">
      <c r="A12" s="866">
        <v>2101</v>
      </c>
      <c r="B12" s="617" t="s">
        <v>650</v>
      </c>
      <c r="C12" s="867">
        <v>1</v>
      </c>
      <c r="D12" s="868">
        <v>1</v>
      </c>
      <c r="E12" s="869">
        <v>7100000</v>
      </c>
      <c r="F12" s="870"/>
      <c r="G12" s="871"/>
      <c r="H12" s="872"/>
      <c r="I12" s="872"/>
      <c r="J12" s="872"/>
      <c r="K12" s="871"/>
      <c r="L12" s="872"/>
      <c r="M12" s="871"/>
      <c r="N12" s="872"/>
      <c r="O12" s="871"/>
      <c r="P12" s="872"/>
      <c r="Q12" s="870"/>
      <c r="R12" s="873"/>
      <c r="S12" s="874"/>
      <c r="T12" s="873"/>
      <c r="U12" s="873"/>
      <c r="V12" s="873"/>
      <c r="W12" s="873"/>
      <c r="X12" s="873"/>
      <c r="Y12" s="873"/>
      <c r="Z12" s="873"/>
      <c r="AA12" s="873"/>
      <c r="AB12" s="873"/>
      <c r="AC12" s="873"/>
      <c r="AD12" s="875">
        <f>SUM(D12+H12+J12+L12+N12+P12+R12+T12+V12+X12+Z12+AB12)</f>
        <v>1</v>
      </c>
      <c r="AE12" s="876">
        <f>SUM(E12+G12+I12+K12+M12+O12+Q12+S12+U12+W12+Y12+AA12+AC12)</f>
        <v>7100000</v>
      </c>
      <c r="AF12" s="333"/>
      <c r="AG12" s="333"/>
      <c r="AH12" s="333"/>
      <c r="AI12" s="333"/>
      <c r="AJ12" s="333"/>
      <c r="AK12" s="333"/>
    </row>
    <row r="13" spans="1:37" ht="33" customHeight="1">
      <c r="A13" s="877">
        <v>2102</v>
      </c>
      <c r="B13" s="618" t="s">
        <v>651</v>
      </c>
      <c r="C13" s="878">
        <v>2</v>
      </c>
      <c r="D13" s="877">
        <v>100</v>
      </c>
      <c r="E13" s="879">
        <v>1454500</v>
      </c>
      <c r="F13" s="880"/>
      <c r="G13" s="880"/>
      <c r="H13" s="881"/>
      <c r="I13" s="881"/>
      <c r="J13" s="881"/>
      <c r="K13" s="880"/>
      <c r="L13" s="881"/>
      <c r="M13" s="880"/>
      <c r="N13" s="881"/>
      <c r="O13" s="880"/>
      <c r="P13" s="881"/>
      <c r="Q13" s="882"/>
      <c r="R13" s="883"/>
      <c r="S13" s="884"/>
      <c r="T13" s="885"/>
      <c r="U13" s="885"/>
      <c r="V13" s="885"/>
      <c r="W13" s="885"/>
      <c r="X13" s="885"/>
      <c r="Y13" s="885"/>
      <c r="Z13" s="885"/>
      <c r="AA13" s="885"/>
      <c r="AB13" s="885"/>
      <c r="AC13" s="886"/>
      <c r="AD13" s="887">
        <f>SUM(D13+H13+J13+L13+N13+P13+R13+T13+V13+X13+Z13+AB13)</f>
        <v>100</v>
      </c>
      <c r="AE13" s="888">
        <f t="shared" ref="AE13:AE21" si="0">SUM(E13+G13+I13+K13+M13+O13+Q13+S13+U13+W13+Y13+AA13+AC13)</f>
        <v>1454500</v>
      </c>
      <c r="AF13" s="333"/>
      <c r="AG13" s="333"/>
      <c r="AH13" s="333"/>
      <c r="AI13" s="333"/>
      <c r="AJ13" s="333"/>
      <c r="AK13" s="333"/>
    </row>
    <row r="14" spans="1:37" ht="18.75" customHeight="1">
      <c r="A14" s="877">
        <v>2103</v>
      </c>
      <c r="B14" s="618" t="s">
        <v>484</v>
      </c>
      <c r="C14" s="878">
        <v>3</v>
      </c>
      <c r="D14" s="877">
        <v>7</v>
      </c>
      <c r="E14" s="879">
        <v>458876</v>
      </c>
      <c r="F14" s="880"/>
      <c r="G14" s="880"/>
      <c r="H14" s="881"/>
      <c r="I14" s="881"/>
      <c r="J14" s="881"/>
      <c r="K14" s="880"/>
      <c r="L14" s="881"/>
      <c r="M14" s="880"/>
      <c r="N14" s="881"/>
      <c r="O14" s="880"/>
      <c r="P14" s="881"/>
      <c r="Q14" s="882"/>
      <c r="R14" s="883"/>
      <c r="S14" s="884"/>
      <c r="T14" s="885"/>
      <c r="U14" s="885"/>
      <c r="V14" s="885"/>
      <c r="W14" s="885"/>
      <c r="X14" s="885"/>
      <c r="Y14" s="885"/>
      <c r="Z14" s="885"/>
      <c r="AA14" s="885"/>
      <c r="AB14" s="885"/>
      <c r="AC14" s="886"/>
      <c r="AD14" s="887">
        <f>SUM(D14+H14+J14+L14+N14+P14+R14+T14+V14+X14+Z14+AB14)</f>
        <v>7</v>
      </c>
      <c r="AE14" s="888">
        <f t="shared" si="0"/>
        <v>458876</v>
      </c>
      <c r="AF14" s="333"/>
      <c r="AG14" s="333"/>
      <c r="AH14" s="333"/>
      <c r="AI14" s="333"/>
      <c r="AJ14" s="333"/>
      <c r="AK14" s="333"/>
    </row>
    <row r="15" spans="1:37" ht="18.75" customHeight="1">
      <c r="A15" s="877">
        <v>2104</v>
      </c>
      <c r="B15" s="618" t="s">
        <v>652</v>
      </c>
      <c r="C15" s="878">
        <v>4</v>
      </c>
      <c r="D15" s="877">
        <v>1</v>
      </c>
      <c r="E15" s="879">
        <v>5761410</v>
      </c>
      <c r="F15" s="880"/>
      <c r="G15" s="880"/>
      <c r="H15" s="881"/>
      <c r="I15" s="881"/>
      <c r="J15" s="881"/>
      <c r="K15" s="880"/>
      <c r="L15" s="881"/>
      <c r="M15" s="880"/>
      <c r="N15" s="881"/>
      <c r="O15" s="880"/>
      <c r="P15" s="881"/>
      <c r="Q15" s="882"/>
      <c r="R15" s="889"/>
      <c r="S15" s="890"/>
      <c r="T15" s="891"/>
      <c r="U15" s="891"/>
      <c r="V15" s="891"/>
      <c r="W15" s="891"/>
      <c r="X15" s="891"/>
      <c r="Y15" s="891"/>
      <c r="Z15" s="891"/>
      <c r="AA15" s="891"/>
      <c r="AB15" s="891"/>
      <c r="AC15" s="892"/>
      <c r="AD15" s="887">
        <f>SUM(D15+H15+J15+L15+N15+P15+R15+T15+V15+X15+Z15+AB15)</f>
        <v>1</v>
      </c>
      <c r="AE15" s="888">
        <f t="shared" si="0"/>
        <v>5761410</v>
      </c>
      <c r="AF15" s="333"/>
      <c r="AG15" s="333"/>
      <c r="AH15" s="333"/>
      <c r="AI15" s="333"/>
      <c r="AJ15" s="333"/>
      <c r="AK15" s="333"/>
    </row>
    <row r="16" spans="1:37" ht="18.75" customHeight="1">
      <c r="A16" s="877"/>
      <c r="B16" s="618" t="s">
        <v>653</v>
      </c>
      <c r="C16" s="893"/>
      <c r="D16" s="880"/>
      <c r="E16" s="879"/>
      <c r="F16" s="880"/>
      <c r="G16" s="880"/>
      <c r="H16" s="881"/>
      <c r="I16" s="881"/>
      <c r="J16" s="881"/>
      <c r="K16" s="880"/>
      <c r="L16" s="881"/>
      <c r="M16" s="880"/>
      <c r="N16" s="881"/>
      <c r="O16" s="880"/>
      <c r="P16" s="881"/>
      <c r="Q16" s="882"/>
      <c r="R16" s="883"/>
      <c r="S16" s="884"/>
      <c r="T16" s="885"/>
      <c r="U16" s="885"/>
      <c r="V16" s="885"/>
      <c r="W16" s="885"/>
      <c r="X16" s="885"/>
      <c r="Y16" s="885"/>
      <c r="Z16" s="885"/>
      <c r="AA16" s="885"/>
      <c r="AB16" s="885"/>
      <c r="AC16" s="886"/>
      <c r="AD16" s="887"/>
      <c r="AE16" s="888">
        <f t="shared" si="0"/>
        <v>0</v>
      </c>
      <c r="AF16" s="333"/>
      <c r="AG16" s="333"/>
      <c r="AH16" s="650"/>
      <c r="AI16" s="333"/>
      <c r="AJ16" s="333"/>
      <c r="AK16" s="333"/>
    </row>
    <row r="17" spans="1:37" ht="17.25" customHeight="1">
      <c r="A17" s="877"/>
      <c r="B17" s="618" t="s">
        <v>654</v>
      </c>
      <c r="C17" s="893"/>
      <c r="D17" s="880"/>
      <c r="E17" s="879"/>
      <c r="F17" s="880"/>
      <c r="G17" s="880"/>
      <c r="H17" s="881"/>
      <c r="I17" s="881"/>
      <c r="J17" s="881"/>
      <c r="K17" s="880"/>
      <c r="L17" s="881"/>
      <c r="M17" s="880"/>
      <c r="N17" s="881"/>
      <c r="O17" s="880"/>
      <c r="P17" s="881"/>
      <c r="Q17" s="882"/>
      <c r="R17" s="883"/>
      <c r="S17" s="884"/>
      <c r="T17" s="885"/>
      <c r="U17" s="885"/>
      <c r="V17" s="885"/>
      <c r="W17" s="885"/>
      <c r="X17" s="885"/>
      <c r="Y17" s="885"/>
      <c r="Z17" s="885"/>
      <c r="AA17" s="885"/>
      <c r="AB17" s="885"/>
      <c r="AC17" s="886"/>
      <c r="AD17" s="887"/>
      <c r="AE17" s="888">
        <f t="shared" si="0"/>
        <v>0</v>
      </c>
      <c r="AF17" s="333"/>
      <c r="AG17" s="333"/>
      <c r="AH17" s="333"/>
      <c r="AI17" s="333"/>
      <c r="AJ17" s="333"/>
      <c r="AK17" s="333"/>
    </row>
    <row r="18" spans="1:37" ht="20.25" customHeight="1">
      <c r="A18" s="877">
        <v>2105</v>
      </c>
      <c r="B18" s="618" t="s">
        <v>655</v>
      </c>
      <c r="C18" s="893"/>
      <c r="D18" s="880"/>
      <c r="E18" s="879"/>
      <c r="F18" s="880"/>
      <c r="G18" s="880"/>
      <c r="H18" s="881"/>
      <c r="I18" s="881"/>
      <c r="J18" s="881"/>
      <c r="K18" s="880"/>
      <c r="L18" s="881"/>
      <c r="M18" s="880"/>
      <c r="N18" s="881"/>
      <c r="O18" s="880"/>
      <c r="P18" s="881"/>
      <c r="Q18" s="882"/>
      <c r="R18" s="883"/>
      <c r="S18" s="884"/>
      <c r="T18" s="885"/>
      <c r="U18" s="885"/>
      <c r="V18" s="885"/>
      <c r="W18" s="885"/>
      <c r="X18" s="885"/>
      <c r="Y18" s="885"/>
      <c r="Z18" s="885"/>
      <c r="AA18" s="885"/>
      <c r="AB18" s="885"/>
      <c r="AC18" s="886"/>
      <c r="AD18" s="887"/>
      <c r="AE18" s="888">
        <f t="shared" si="0"/>
        <v>0</v>
      </c>
      <c r="AF18" s="333"/>
      <c r="AG18" s="333"/>
      <c r="AH18" s="333"/>
      <c r="AI18" s="333"/>
      <c r="AJ18" s="333"/>
      <c r="AK18" s="333"/>
    </row>
    <row r="19" spans="1:37" ht="31.5" customHeight="1">
      <c r="A19" s="877">
        <v>2106</v>
      </c>
      <c r="B19" s="618" t="s">
        <v>656</v>
      </c>
      <c r="C19" s="894"/>
      <c r="D19" s="880"/>
      <c r="E19" s="879"/>
      <c r="F19" s="880"/>
      <c r="G19" s="880"/>
      <c r="H19" s="881"/>
      <c r="I19" s="881"/>
      <c r="J19" s="881"/>
      <c r="K19" s="880"/>
      <c r="L19" s="881"/>
      <c r="M19" s="880"/>
      <c r="N19" s="881"/>
      <c r="O19" s="880"/>
      <c r="P19" s="881"/>
      <c r="Q19" s="880"/>
      <c r="R19" s="881"/>
      <c r="S19" s="890"/>
      <c r="T19" s="891"/>
      <c r="U19" s="891"/>
      <c r="V19" s="891"/>
      <c r="W19" s="891"/>
      <c r="X19" s="891"/>
      <c r="Y19" s="891"/>
      <c r="Z19" s="891"/>
      <c r="AA19" s="891"/>
      <c r="AB19" s="891"/>
      <c r="AC19" s="892"/>
      <c r="AD19" s="887"/>
      <c r="AE19" s="888">
        <f t="shared" si="0"/>
        <v>0</v>
      </c>
      <c r="AF19" s="333"/>
      <c r="AG19" s="333"/>
      <c r="AH19" s="333"/>
      <c r="AI19" s="333"/>
      <c r="AJ19" s="333"/>
      <c r="AK19" s="333"/>
    </row>
    <row r="20" spans="1:37" ht="18.75" customHeight="1">
      <c r="A20" s="877">
        <v>2108</v>
      </c>
      <c r="B20" s="618" t="s">
        <v>657</v>
      </c>
      <c r="C20" s="893"/>
      <c r="D20" s="880"/>
      <c r="E20" s="879"/>
      <c r="F20" s="880"/>
      <c r="G20" s="880"/>
      <c r="H20" s="881"/>
      <c r="I20" s="881"/>
      <c r="J20" s="881"/>
      <c r="K20" s="880"/>
      <c r="L20" s="881"/>
      <c r="M20" s="880"/>
      <c r="N20" s="881"/>
      <c r="O20" s="880"/>
      <c r="P20" s="881"/>
      <c r="Q20" s="880"/>
      <c r="R20" s="881"/>
      <c r="S20" s="890"/>
      <c r="T20" s="891"/>
      <c r="U20" s="891"/>
      <c r="V20" s="891"/>
      <c r="W20" s="891"/>
      <c r="X20" s="891"/>
      <c r="Y20" s="891"/>
      <c r="Z20" s="891"/>
      <c r="AA20" s="891"/>
      <c r="AB20" s="891"/>
      <c r="AC20" s="891"/>
      <c r="AD20" s="895"/>
      <c r="AE20" s="896">
        <f t="shared" si="0"/>
        <v>0</v>
      </c>
      <c r="AF20" s="333"/>
      <c r="AG20" s="333"/>
      <c r="AH20" s="333"/>
      <c r="AI20" s="333"/>
      <c r="AJ20" s="333"/>
      <c r="AK20" s="333"/>
    </row>
    <row r="21" spans="1:37" ht="20.25" customHeight="1" thickBot="1">
      <c r="A21" s="1330" t="s">
        <v>10</v>
      </c>
      <c r="B21" s="1331"/>
      <c r="C21" s="897"/>
      <c r="D21" s="898">
        <f>SUM(D12:D20)</f>
        <v>109</v>
      </c>
      <c r="E21" s="899">
        <f>SUM(E12:E20)</f>
        <v>14774786</v>
      </c>
      <c r="F21" s="900"/>
      <c r="G21" s="900"/>
      <c r="H21" s="901"/>
      <c r="I21" s="901"/>
      <c r="J21" s="901"/>
      <c r="K21" s="900"/>
      <c r="L21" s="901"/>
      <c r="M21" s="900"/>
      <c r="N21" s="901"/>
      <c r="O21" s="900"/>
      <c r="P21" s="901"/>
      <c r="Q21" s="900"/>
      <c r="R21" s="901"/>
      <c r="S21" s="902"/>
      <c r="T21" s="903"/>
      <c r="U21" s="903"/>
      <c r="V21" s="903"/>
      <c r="W21" s="903"/>
      <c r="X21" s="903"/>
      <c r="Y21" s="903"/>
      <c r="Z21" s="903"/>
      <c r="AA21" s="903"/>
      <c r="AB21" s="903"/>
      <c r="AC21" s="903"/>
      <c r="AD21" s="904">
        <f>SUM(D21+H21+J21+L21+N21+P21+R21+T21+V21+X21+Z21+AB21)</f>
        <v>109</v>
      </c>
      <c r="AE21" s="905">
        <f t="shared" si="0"/>
        <v>14774786</v>
      </c>
      <c r="AF21" s="334"/>
      <c r="AG21" s="334"/>
      <c r="AH21" s="334"/>
      <c r="AI21" s="334"/>
      <c r="AJ21" s="334"/>
      <c r="AK21" s="334"/>
    </row>
    <row r="22" spans="1:37" ht="30.75" customHeight="1" thickTop="1">
      <c r="A22" s="906"/>
      <c r="B22" s="906"/>
      <c r="C22" s="906"/>
      <c r="D22" s="906"/>
      <c r="E22" s="906"/>
      <c r="F22" s="906"/>
      <c r="G22" s="906"/>
      <c r="H22" s="906"/>
      <c r="I22" s="906"/>
      <c r="J22" s="906"/>
      <c r="K22" s="906"/>
      <c r="L22" s="906"/>
      <c r="M22" s="906"/>
      <c r="N22" s="906"/>
      <c r="O22" s="907"/>
      <c r="P22" s="907"/>
      <c r="Q22" s="907"/>
      <c r="R22" s="907"/>
      <c r="S22" s="907"/>
      <c r="T22" s="908"/>
      <c r="U22" s="335"/>
      <c r="V22" s="335"/>
      <c r="W22" s="335"/>
      <c r="X22" s="335"/>
      <c r="Y22" s="335"/>
      <c r="Z22" s="335"/>
      <c r="AA22" s="335"/>
      <c r="AB22" s="335"/>
      <c r="AC22" s="335"/>
      <c r="AD22" s="335"/>
      <c r="AE22" s="335"/>
      <c r="AF22" s="335"/>
      <c r="AG22" s="335"/>
      <c r="AH22" s="335"/>
      <c r="AI22" s="335"/>
      <c r="AJ22" s="335"/>
      <c r="AK22" s="335"/>
    </row>
    <row r="23" spans="1:37" ht="20.25" customHeight="1">
      <c r="A23" s="1324" t="s">
        <v>1578</v>
      </c>
      <c r="B23" s="1324"/>
      <c r="C23" s="1324"/>
      <c r="D23" s="1324"/>
      <c r="E23" s="1324"/>
      <c r="F23" s="1324"/>
      <c r="G23" s="1324"/>
      <c r="H23" s="1324"/>
      <c r="I23" s="1324"/>
      <c r="J23" s="1324"/>
      <c r="K23" s="1324"/>
      <c r="L23" s="1324"/>
      <c r="M23" s="1324"/>
      <c r="N23" s="1324"/>
      <c r="O23" s="1324"/>
      <c r="P23" s="1324"/>
      <c r="Q23" s="1324"/>
      <c r="R23" s="1324"/>
      <c r="S23" s="1324"/>
      <c r="T23" s="1324"/>
      <c r="U23" s="1324"/>
      <c r="V23" s="1324"/>
      <c r="W23" s="1324"/>
      <c r="X23" s="1324"/>
      <c r="Y23" s="1324"/>
      <c r="Z23" s="1324"/>
      <c r="AA23" s="1324"/>
      <c r="AB23" s="1324"/>
      <c r="AC23" s="1324"/>
      <c r="AD23" s="1324"/>
      <c r="AE23" s="1324"/>
      <c r="AF23" s="335"/>
      <c r="AG23" s="335"/>
      <c r="AH23" s="335"/>
      <c r="AI23" s="335"/>
      <c r="AJ23" s="335"/>
      <c r="AK23" s="335"/>
    </row>
    <row r="24" spans="1:37" ht="19.5" customHeight="1">
      <c r="A24" s="1324" t="s">
        <v>658</v>
      </c>
      <c r="B24" s="1324"/>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335"/>
      <c r="AG24" s="335"/>
      <c r="AH24" s="335"/>
      <c r="AI24" s="335"/>
      <c r="AJ24" s="335"/>
      <c r="AK24" s="335"/>
    </row>
    <row r="25" spans="1:37" ht="18.75" customHeight="1">
      <c r="A25" s="1324" t="s">
        <v>659</v>
      </c>
      <c r="B25" s="1324"/>
      <c r="C25" s="1324"/>
      <c r="D25" s="1324"/>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1324"/>
      <c r="AE25" s="1324"/>
      <c r="AF25" s="335"/>
      <c r="AG25" s="335"/>
      <c r="AH25" s="335"/>
      <c r="AI25" s="335"/>
      <c r="AJ25" s="335"/>
      <c r="AK25" s="335"/>
    </row>
    <row r="26" spans="1:37" ht="18.75" customHeight="1">
      <c r="A26" s="1324" t="s">
        <v>1579</v>
      </c>
      <c r="B26" s="1324"/>
      <c r="C26" s="1324"/>
      <c r="D26" s="1324"/>
      <c r="E26" s="1324"/>
      <c r="F26" s="1324"/>
      <c r="G26" s="1324"/>
      <c r="H26" s="1324"/>
      <c r="I26" s="1324"/>
      <c r="J26" s="1324"/>
      <c r="K26" s="1324"/>
      <c r="L26" s="1324"/>
      <c r="M26" s="1324"/>
      <c r="N26" s="1324"/>
      <c r="O26" s="1324"/>
      <c r="P26" s="1324"/>
      <c r="Q26" s="1324"/>
      <c r="R26" s="1324"/>
      <c r="S26" s="1324"/>
      <c r="T26" s="1324"/>
      <c r="U26" s="1324"/>
      <c r="V26" s="1324"/>
      <c r="W26" s="1324"/>
      <c r="X26" s="1324"/>
      <c r="Y26" s="1324"/>
      <c r="Z26" s="1324"/>
      <c r="AA26" s="1324"/>
      <c r="AB26" s="1324"/>
      <c r="AC26" s="1324"/>
      <c r="AD26" s="1324"/>
      <c r="AE26" s="1324"/>
      <c r="AF26" s="335"/>
      <c r="AG26" s="335"/>
      <c r="AH26" s="335"/>
      <c r="AI26" s="335"/>
      <c r="AJ26" s="335"/>
      <c r="AK26" s="335"/>
    </row>
    <row r="27" spans="1:37" ht="18.75" customHeight="1">
      <c r="A27" s="1324" t="s">
        <v>660</v>
      </c>
      <c r="B27" s="1324"/>
      <c r="C27" s="1324"/>
      <c r="D27" s="1324"/>
      <c r="E27" s="1324"/>
      <c r="F27" s="1324"/>
      <c r="G27" s="1324"/>
      <c r="H27" s="1324"/>
      <c r="I27" s="1324"/>
      <c r="J27" s="1324"/>
      <c r="K27" s="1324"/>
      <c r="L27" s="1324"/>
      <c r="M27" s="1324"/>
      <c r="N27" s="1324"/>
      <c r="O27" s="1324"/>
      <c r="P27" s="1324"/>
      <c r="Q27" s="1324"/>
      <c r="R27" s="1324"/>
      <c r="S27" s="1324"/>
      <c r="T27" s="1324"/>
      <c r="U27" s="1324"/>
      <c r="V27" s="1324"/>
      <c r="W27" s="1324"/>
      <c r="X27" s="1324"/>
      <c r="Y27" s="1324"/>
      <c r="Z27" s="1324"/>
      <c r="AA27" s="1324"/>
      <c r="AB27" s="1324"/>
      <c r="AC27" s="1324"/>
      <c r="AD27" s="1324"/>
      <c r="AE27" s="1324"/>
      <c r="AF27" s="335"/>
      <c r="AG27" s="335"/>
      <c r="AH27" s="335"/>
      <c r="AI27" s="335"/>
      <c r="AJ27" s="335"/>
      <c r="AK27" s="335"/>
    </row>
    <row r="28" spans="1:37">
      <c r="A28" s="909"/>
      <c r="B28" s="909"/>
      <c r="C28" s="909"/>
      <c r="D28" s="909"/>
      <c r="E28" s="909"/>
      <c r="F28" s="909"/>
      <c r="G28" s="909"/>
      <c r="H28" s="909"/>
      <c r="I28" s="909"/>
      <c r="J28" s="909"/>
      <c r="K28" s="909"/>
      <c r="L28" s="909"/>
      <c r="M28" s="909"/>
      <c r="N28" s="909"/>
      <c r="O28" s="909"/>
      <c r="P28" s="909"/>
      <c r="Q28" s="909"/>
      <c r="R28" s="909"/>
      <c r="S28" s="909"/>
      <c r="T28" s="909"/>
      <c r="U28" s="335"/>
      <c r="V28" s="335"/>
      <c r="W28" s="335"/>
      <c r="X28" s="335"/>
      <c r="Y28" s="335"/>
      <c r="Z28" s="335"/>
      <c r="AA28" s="335"/>
      <c r="AB28" s="335"/>
      <c r="AC28" s="335"/>
      <c r="AD28" s="335"/>
      <c r="AE28" s="335"/>
      <c r="AF28" s="335"/>
      <c r="AG28" s="335"/>
      <c r="AH28" s="335"/>
      <c r="AI28" s="335"/>
      <c r="AJ28" s="335"/>
      <c r="AK28" s="335"/>
    </row>
    <row r="29" spans="1:37" ht="62.25" customHeight="1">
      <c r="A29" s="1324" t="s">
        <v>1491</v>
      </c>
      <c r="B29" s="1324"/>
      <c r="C29" s="1324"/>
      <c r="D29" s="1324"/>
      <c r="E29" s="1324"/>
      <c r="F29" s="1324"/>
      <c r="G29" s="1324"/>
      <c r="H29" s="1324"/>
      <c r="I29" s="1324"/>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335"/>
      <c r="AG29" s="335"/>
      <c r="AH29" s="335"/>
      <c r="AI29" s="335"/>
      <c r="AJ29" s="335"/>
      <c r="AK29" s="335"/>
    </row>
    <row r="30" spans="1:37">
      <c r="A30" s="910"/>
      <c r="B30" s="910"/>
      <c r="C30" s="910"/>
      <c r="D30" s="910"/>
      <c r="E30" s="910"/>
      <c r="F30" s="910"/>
      <c r="G30" s="910"/>
      <c r="H30" s="910"/>
      <c r="I30" s="910"/>
      <c r="J30" s="910"/>
      <c r="K30" s="910"/>
      <c r="L30" s="910"/>
      <c r="M30" s="910"/>
      <c r="N30" s="910"/>
      <c r="O30" s="910"/>
      <c r="P30" s="910"/>
      <c r="Q30" s="911"/>
      <c r="R30" s="911"/>
      <c r="S30" s="911"/>
      <c r="T30" s="911"/>
      <c r="U30" s="335"/>
      <c r="V30" s="335"/>
      <c r="W30" s="335"/>
      <c r="X30" s="335"/>
      <c r="Y30" s="335"/>
      <c r="Z30" s="335"/>
      <c r="AA30" s="335"/>
      <c r="AB30" s="335"/>
      <c r="AC30" s="335"/>
      <c r="AD30" s="335"/>
      <c r="AE30" s="335"/>
      <c r="AF30" s="335"/>
      <c r="AG30" s="335"/>
      <c r="AH30" s="335"/>
      <c r="AI30" s="335"/>
      <c r="AJ30" s="335"/>
      <c r="AK30" s="335"/>
    </row>
    <row r="31" spans="1:37">
      <c r="A31" s="912"/>
      <c r="B31" s="912"/>
      <c r="C31" s="912"/>
      <c r="D31" s="912"/>
      <c r="E31" s="912"/>
      <c r="F31" s="912"/>
      <c r="G31" s="912"/>
      <c r="H31" s="912"/>
      <c r="I31" s="912"/>
      <c r="J31" s="912"/>
      <c r="K31" s="912"/>
      <c r="L31" s="912"/>
      <c r="M31" s="912"/>
      <c r="N31" s="912"/>
      <c r="O31" s="912"/>
      <c r="P31" s="912"/>
      <c r="Q31" s="911"/>
      <c r="R31" s="1316"/>
      <c r="S31" s="1316"/>
      <c r="T31" s="1316"/>
      <c r="U31" s="1316"/>
      <c r="V31" s="1316"/>
      <c r="W31" s="1316"/>
      <c r="X31" s="1316"/>
      <c r="Y31" s="1316"/>
      <c r="Z31" s="1316"/>
      <c r="AA31" s="1316"/>
      <c r="AB31" s="1316"/>
      <c r="AC31" s="1316"/>
      <c r="AD31" s="1316"/>
      <c r="AE31" s="285"/>
      <c r="AF31" s="285"/>
      <c r="AG31" s="285"/>
      <c r="AH31" s="285"/>
      <c r="AI31" s="285"/>
      <c r="AJ31" s="285"/>
      <c r="AK31" s="285"/>
    </row>
    <row r="32" spans="1:37" ht="18.75" customHeight="1">
      <c r="A32" s="908"/>
      <c r="B32" s="908"/>
      <c r="C32" s="908"/>
      <c r="D32" s="913"/>
      <c r="E32" s="913"/>
      <c r="F32" s="913"/>
      <c r="G32" s="913"/>
      <c r="H32" s="913"/>
      <c r="I32" s="913"/>
      <c r="J32" s="913"/>
      <c r="K32" s="914"/>
      <c r="L32" s="914"/>
      <c r="M32" s="914"/>
      <c r="N32" s="914"/>
      <c r="O32" s="914"/>
      <c r="P32" s="914"/>
      <c r="Q32" s="914"/>
      <c r="R32" s="1317" t="s">
        <v>661</v>
      </c>
      <c r="S32" s="1317"/>
      <c r="T32" s="1317"/>
      <c r="U32" s="1317"/>
      <c r="V32" s="1317"/>
      <c r="W32" s="1317"/>
      <c r="X32" s="1317"/>
      <c r="Y32" s="1317"/>
      <c r="Z32" s="1317"/>
      <c r="AA32" s="1317"/>
      <c r="AB32" s="1317"/>
      <c r="AC32" s="1317"/>
      <c r="AD32" s="1317"/>
      <c r="AE32" s="1317"/>
      <c r="AF32" s="285"/>
      <c r="AG32" s="285"/>
      <c r="AH32" s="285"/>
      <c r="AI32" s="285"/>
      <c r="AJ32" s="285"/>
      <c r="AK32" s="285"/>
    </row>
    <row r="33" spans="1:37">
      <c r="A33" s="908"/>
      <c r="B33" s="908"/>
      <c r="C33" s="908"/>
      <c r="D33" s="913"/>
      <c r="E33" s="913"/>
      <c r="F33" s="913"/>
      <c r="G33" s="913"/>
      <c r="H33" s="913"/>
      <c r="I33" s="913"/>
      <c r="J33" s="913"/>
      <c r="K33" s="913"/>
      <c r="L33" s="913"/>
      <c r="M33" s="913"/>
      <c r="N33" s="913"/>
      <c r="O33" s="913"/>
      <c r="P33" s="913"/>
      <c r="Q33" s="913"/>
      <c r="R33" s="1315" t="s">
        <v>662</v>
      </c>
      <c r="S33" s="1315"/>
      <c r="T33" s="1315"/>
      <c r="U33" s="285"/>
      <c r="V33" s="285"/>
      <c r="W33" s="285"/>
      <c r="X33" s="285"/>
      <c r="Y33" s="285"/>
      <c r="Z33" s="285"/>
      <c r="AA33" s="285"/>
      <c r="AB33" s="285"/>
      <c r="AC33" s="285"/>
      <c r="AD33" s="285"/>
      <c r="AE33" s="285"/>
      <c r="AF33" s="285"/>
      <c r="AG33" s="285"/>
      <c r="AH33" s="285"/>
      <c r="AI33" s="285"/>
      <c r="AJ33" s="285"/>
      <c r="AK33" s="285"/>
    </row>
    <row r="34" spans="1:37">
      <c r="A34" s="908"/>
      <c r="B34" s="908"/>
      <c r="C34" s="908"/>
      <c r="D34" s="913"/>
      <c r="E34" s="913"/>
      <c r="F34" s="913"/>
      <c r="G34" s="913"/>
      <c r="H34" s="913"/>
      <c r="I34" s="913"/>
      <c r="J34" s="913"/>
      <c r="K34" s="913"/>
      <c r="L34" s="913"/>
      <c r="M34" s="913"/>
      <c r="N34" s="913"/>
      <c r="O34" s="913"/>
      <c r="P34" s="913"/>
      <c r="Q34" s="913"/>
      <c r="R34" s="1315" t="s">
        <v>663</v>
      </c>
      <c r="S34" s="1315"/>
      <c r="T34" s="1315"/>
      <c r="U34" s="285"/>
      <c r="V34" s="285"/>
      <c r="W34" s="285"/>
      <c r="X34" s="285"/>
      <c r="Y34" s="285"/>
      <c r="Z34" s="285"/>
      <c r="AA34" s="285"/>
      <c r="AB34" s="285"/>
      <c r="AC34" s="285"/>
      <c r="AD34" s="285"/>
      <c r="AE34" s="285"/>
      <c r="AF34" s="285"/>
      <c r="AG34" s="285"/>
      <c r="AH34" s="285"/>
      <c r="AI34" s="285"/>
      <c r="AJ34" s="285"/>
      <c r="AK34" s="285"/>
    </row>
    <row r="35" spans="1:37">
      <c r="A35" s="285"/>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sheetData>
  <protectedRanges>
    <protectedRange sqref="A29 K32 C5:T7 A5:B6 C12:AE21 A32:J35 K33:L35 M32:Q35 R32:S32 R33:S33 R35:T35 R34:S34" name="Range2"/>
    <protectedRange sqref="A5:T5 K32 C12:AE21 A30:J34 K30:L31 K33:L34 M30:Q34 R30:T31 R32:S32 R33:S33 R34:S34" name="Range1"/>
  </protectedRanges>
  <mergeCells count="40">
    <mergeCell ref="AB2:AD2"/>
    <mergeCell ref="A3:T3"/>
    <mergeCell ref="A7:B11"/>
    <mergeCell ref="C7:C11"/>
    <mergeCell ref="D7:E7"/>
    <mergeCell ref="F7:G7"/>
    <mergeCell ref="H7:T7"/>
    <mergeCell ref="V7:AC7"/>
    <mergeCell ref="AD7:AE7"/>
    <mergeCell ref="D8:E10"/>
    <mergeCell ref="H8:U8"/>
    <mergeCell ref="V8:AC8"/>
    <mergeCell ref="AD8:AE10"/>
    <mergeCell ref="H9:M9"/>
    <mergeCell ref="N9:U9"/>
    <mergeCell ref="Z9:AA10"/>
    <mergeCell ref="V9:Y9"/>
    <mergeCell ref="A23:AE23"/>
    <mergeCell ref="AB9:AC10"/>
    <mergeCell ref="H10:I10"/>
    <mergeCell ref="N5:S5"/>
    <mergeCell ref="A21:B21"/>
    <mergeCell ref="J10:K10"/>
    <mergeCell ref="L10:M10"/>
    <mergeCell ref="N10:O10"/>
    <mergeCell ref="P10:Q10"/>
    <mergeCell ref="F8:G10"/>
    <mergeCell ref="R34:T34"/>
    <mergeCell ref="R31:AD31"/>
    <mergeCell ref="R32:AE32"/>
    <mergeCell ref="R33:T33"/>
    <mergeCell ref="V10:W10"/>
    <mergeCell ref="X10:Y10"/>
    <mergeCell ref="R10:S10"/>
    <mergeCell ref="T10:U10"/>
    <mergeCell ref="A24:AE24"/>
    <mergeCell ref="A25:AE25"/>
    <mergeCell ref="A26:AE26"/>
    <mergeCell ref="A27:AE27"/>
    <mergeCell ref="A29:AE29"/>
  </mergeCells>
  <printOptions horizontalCentered="1"/>
  <pageMargins left="0.25" right="0.25" top="1.5" bottom="0.5" header="1" footer="0.5"/>
  <pageSetup paperSize="9" scale="60" orientation="landscape" r:id="rId1"/>
  <headerFooter differentOddEven="1" differentFirst="1">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4"/>
  <sheetViews>
    <sheetView topLeftCell="B1" workbookViewId="0">
      <selection activeCell="E3" sqref="E3:F12"/>
    </sheetView>
  </sheetViews>
  <sheetFormatPr defaultRowHeight="15"/>
  <cols>
    <col min="1" max="1" width="94" style="281" customWidth="1"/>
    <col min="2" max="3" width="18.7109375" style="281" customWidth="1"/>
    <col min="4" max="5" width="9.140625" style="281"/>
    <col min="6" max="6" width="89" style="281" customWidth="1"/>
    <col min="7" max="16384" width="9.140625" style="281"/>
  </cols>
  <sheetData>
    <row r="1" spans="1:6" ht="20.100000000000001" customHeight="1">
      <c r="C1" s="336" t="s">
        <v>665</v>
      </c>
      <c r="D1" s="336"/>
    </row>
    <row r="2" spans="1:6" ht="20.100000000000001" customHeight="1">
      <c r="A2" s="1354" t="s">
        <v>789</v>
      </c>
      <c r="B2" s="1354"/>
      <c r="C2" s="1354"/>
    </row>
    <row r="3" spans="1:6" ht="26.25" customHeight="1">
      <c r="A3" s="652" t="s">
        <v>1547</v>
      </c>
      <c r="B3" s="672"/>
      <c r="C3" s="672"/>
      <c r="D3" s="672"/>
      <c r="E3" s="672"/>
      <c r="F3" s="530"/>
    </row>
    <row r="4" spans="1:6" ht="13.5" customHeight="1">
      <c r="A4" s="652"/>
      <c r="B4" s="652"/>
      <c r="C4" s="652"/>
      <c r="F4" s="533"/>
    </row>
    <row r="5" spans="1:6" ht="13.5" customHeight="1">
      <c r="A5" s="5"/>
      <c r="B5" s="653"/>
      <c r="C5" s="654"/>
      <c r="F5" s="537"/>
    </row>
    <row r="6" spans="1:6" s="527" customFormat="1" ht="20.100000000000001" customHeight="1">
      <c r="A6" s="670" t="s">
        <v>790</v>
      </c>
      <c r="B6" s="671">
        <f>'ZZZ-PG1.DBF'!I1009</f>
        <v>0</v>
      </c>
      <c r="C6" s="671"/>
      <c r="D6" s="587"/>
    </row>
    <row r="7" spans="1:6" ht="20.100000000000001" customHeight="1">
      <c r="A7" s="655"/>
      <c r="B7" s="656"/>
      <c r="C7" s="656"/>
    </row>
    <row r="8" spans="1:6" ht="20.100000000000001" customHeight="1">
      <c r="A8" s="655" t="s">
        <v>791</v>
      </c>
      <c r="B8" s="656">
        <f>'ZZZ-PG1.DBF'!I1010</f>
        <v>157276</v>
      </c>
      <c r="C8" s="656"/>
    </row>
    <row r="9" spans="1:6" ht="20.100000000000001" customHeight="1">
      <c r="A9" s="655"/>
      <c r="B9" s="656"/>
      <c r="C9" s="656"/>
    </row>
    <row r="10" spans="1:6" ht="14.25" customHeight="1">
      <c r="A10" s="657" t="s">
        <v>808</v>
      </c>
      <c r="B10" s="656">
        <f>'ZZZ-PG1.DBF'!I1011</f>
        <v>0</v>
      </c>
      <c r="C10" s="656"/>
    </row>
    <row r="11" spans="1:6" ht="12" customHeight="1">
      <c r="A11" s="655"/>
      <c r="B11" s="656"/>
      <c r="C11" s="656"/>
    </row>
    <row r="12" spans="1:6" ht="17.25" customHeight="1">
      <c r="A12" s="658" t="s">
        <v>809</v>
      </c>
      <c r="B12" s="659">
        <f>'ZZZ-PG1.DBF'!I1012</f>
        <v>0</v>
      </c>
      <c r="C12" s="660">
        <f>B6+B8+B10+B12</f>
        <v>157276</v>
      </c>
    </row>
    <row r="13" spans="1:6" ht="14.25" customHeight="1">
      <c r="A13" s="655"/>
      <c r="B13" s="656"/>
      <c r="C13" s="656"/>
    </row>
    <row r="14" spans="1:6" ht="20.100000000000001" customHeight="1">
      <c r="A14" s="661" t="s">
        <v>792</v>
      </c>
      <c r="B14" s="662"/>
      <c r="C14" s="662"/>
    </row>
    <row r="15" spans="1:6" ht="12" customHeight="1">
      <c r="A15" s="655"/>
      <c r="B15" s="662"/>
      <c r="C15" s="662"/>
    </row>
    <row r="16" spans="1:6" ht="20.100000000000001" customHeight="1">
      <c r="A16" s="655" t="s">
        <v>793</v>
      </c>
      <c r="B16" s="656">
        <f>'ZZZ-PG1.DBF'!I1013</f>
        <v>52684</v>
      </c>
      <c r="C16" s="656"/>
    </row>
    <row r="17" spans="1:3" ht="15" customHeight="1">
      <c r="A17" s="655"/>
      <c r="B17" s="656"/>
      <c r="C17" s="656"/>
    </row>
    <row r="18" spans="1:3" ht="15.75">
      <c r="A18" s="655" t="s">
        <v>794</v>
      </c>
      <c r="B18" s="656">
        <f>'ZZZ-PG1.DBF'!I1014</f>
        <v>209348</v>
      </c>
      <c r="C18" s="656"/>
    </row>
    <row r="19" spans="1:3" ht="12.75" customHeight="1">
      <c r="A19" s="655"/>
      <c r="B19" s="656"/>
      <c r="C19" s="656"/>
    </row>
    <row r="20" spans="1:3" ht="20.100000000000001" customHeight="1">
      <c r="A20" s="655" t="s">
        <v>795</v>
      </c>
      <c r="B20" s="656">
        <f>'ZZZ-PG1.DBF'!I1015</f>
        <v>0</v>
      </c>
      <c r="C20" s="656"/>
    </row>
    <row r="21" spans="1:3" ht="14.25" customHeight="1">
      <c r="A21" s="655"/>
      <c r="B21" s="656"/>
      <c r="C21" s="656"/>
    </row>
    <row r="22" spans="1:3" ht="22.5" customHeight="1">
      <c r="A22" s="657" t="s">
        <v>810</v>
      </c>
      <c r="B22" s="656">
        <f>'ZZZ-PG1.DBF'!I1016</f>
        <v>0</v>
      </c>
      <c r="C22" s="656"/>
    </row>
    <row r="23" spans="1:3" ht="12" customHeight="1">
      <c r="A23" s="655"/>
      <c r="B23" s="656"/>
      <c r="C23" s="656"/>
    </row>
    <row r="24" spans="1:3" ht="20.100000000000001" customHeight="1">
      <c r="A24" s="658" t="s">
        <v>811</v>
      </c>
      <c r="B24" s="656">
        <f>'ZZZ-PG1.DBF'!I1017</f>
        <v>0</v>
      </c>
      <c r="C24" s="656"/>
    </row>
    <row r="25" spans="1:3" ht="10.5" customHeight="1">
      <c r="A25" s="655"/>
      <c r="B25" s="656"/>
      <c r="C25" s="656"/>
    </row>
    <row r="26" spans="1:3" ht="20.100000000000001" customHeight="1">
      <c r="A26" s="663" t="s">
        <v>796</v>
      </c>
      <c r="B26" s="659">
        <f>'ZZZ-PG1.DBF'!I1018</f>
        <v>0</v>
      </c>
      <c r="C26" s="664">
        <f>B16+B18+B20+B22+B24+B26</f>
        <v>262032</v>
      </c>
    </row>
    <row r="27" spans="1:3" ht="11.25" customHeight="1">
      <c r="A27" s="655"/>
      <c r="B27" s="662"/>
      <c r="C27" s="665"/>
    </row>
    <row r="28" spans="1:3" ht="20.100000000000001" customHeight="1" thickBot="1">
      <c r="A28" s="661" t="s">
        <v>844</v>
      </c>
      <c r="B28" s="662"/>
      <c r="C28" s="666">
        <f>C12-C26</f>
        <v>-104756</v>
      </c>
    </row>
    <row r="29" spans="1:3" ht="12" customHeight="1" thickTop="1">
      <c r="A29" s="667"/>
      <c r="B29" s="668"/>
      <c r="C29" s="668"/>
    </row>
    <row r="30" spans="1:3" ht="12" customHeight="1">
      <c r="A30" s="427"/>
      <c r="B30" s="669"/>
      <c r="C30" s="669"/>
    </row>
    <row r="31" spans="1:3" ht="20.100000000000001" customHeight="1">
      <c r="B31" s="287" t="s">
        <v>366</v>
      </c>
    </row>
    <row r="32" spans="1:3" ht="20.100000000000001" customHeight="1">
      <c r="B32" s="293" t="s">
        <v>234</v>
      </c>
    </row>
    <row r="33" spans="2:2" ht="15.75">
      <c r="B33" s="294" t="s">
        <v>241</v>
      </c>
    </row>
    <row r="34" spans="2:2" ht="15.75">
      <c r="B34" s="295" t="s">
        <v>14</v>
      </c>
    </row>
  </sheetData>
  <mergeCells count="1">
    <mergeCell ref="A2:C2"/>
  </mergeCells>
  <printOptions horizontalCentered="1"/>
  <pageMargins left="0.7" right="0.7" top="1.25" bottom="0.5" header="0.3" footer="0.3"/>
  <pageSetup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49"/>
  <sheetViews>
    <sheetView topLeftCell="F1" workbookViewId="0">
      <selection activeCell="K13" sqref="K13:W21"/>
    </sheetView>
  </sheetViews>
  <sheetFormatPr defaultRowHeight="15"/>
  <cols>
    <col min="1" max="1" width="36" style="281" customWidth="1"/>
    <col min="2" max="2" width="29.7109375" style="281" customWidth="1"/>
    <col min="3" max="3" width="22.140625" style="281" customWidth="1"/>
    <col min="4" max="4" width="10.28515625" style="281" customWidth="1"/>
    <col min="5" max="5" width="10.140625" style="281" customWidth="1"/>
    <col min="6" max="6" width="13.140625" style="281" customWidth="1"/>
    <col min="7" max="7" width="13.42578125" style="281" customWidth="1"/>
    <col min="8" max="8" width="18" style="281" customWidth="1"/>
    <col min="9" max="9" width="3.5703125" style="281" customWidth="1"/>
    <col min="10" max="16384" width="9.140625" style="281"/>
  </cols>
  <sheetData>
    <row r="2" spans="1:16" ht="15.75">
      <c r="A2" s="294"/>
      <c r="B2" s="294"/>
      <c r="C2" s="294"/>
      <c r="D2" s="294"/>
      <c r="E2" s="294"/>
      <c r="F2" s="294"/>
      <c r="G2" s="1236" t="s">
        <v>666</v>
      </c>
      <c r="H2" s="1236"/>
      <c r="I2" s="336"/>
    </row>
    <row r="3" spans="1:16" ht="23.25">
      <c r="A3" s="1359" t="s">
        <v>503</v>
      </c>
      <c r="B3" s="1359"/>
      <c r="C3" s="1359"/>
      <c r="D3" s="1359"/>
      <c r="E3" s="1359"/>
      <c r="F3" s="1359"/>
      <c r="G3" s="1359"/>
      <c r="H3" s="1359"/>
      <c r="I3" s="334"/>
    </row>
    <row r="4" spans="1:16" ht="32.25" customHeight="1">
      <c r="A4" s="1360" t="s">
        <v>845</v>
      </c>
      <c r="B4" s="1360"/>
      <c r="C4" s="1360"/>
      <c r="D4" s="1360"/>
      <c r="E4" s="1360"/>
      <c r="F4" s="1360"/>
      <c r="G4" s="1360"/>
      <c r="H4" s="1360"/>
      <c r="I4" s="285"/>
    </row>
    <row r="5" spans="1:16" ht="15.75">
      <c r="A5" s="1360" t="s">
        <v>669</v>
      </c>
      <c r="B5" s="1360"/>
      <c r="C5" s="1360"/>
      <c r="D5" s="1360"/>
      <c r="E5" s="1360"/>
      <c r="F5" s="1360"/>
      <c r="G5" s="1360"/>
      <c r="H5" s="1360"/>
      <c r="I5" s="285"/>
    </row>
    <row r="6" spans="1:16">
      <c r="A6" s="619"/>
      <c r="B6" s="619"/>
      <c r="C6" s="619"/>
      <c r="D6" s="619"/>
      <c r="E6" s="619"/>
      <c r="F6" s="619"/>
      <c r="G6" s="619"/>
      <c r="H6" s="619"/>
      <c r="I6" s="285"/>
    </row>
    <row r="7" spans="1:16">
      <c r="A7" s="619"/>
      <c r="B7" s="619"/>
      <c r="C7" s="619"/>
      <c r="D7" s="619"/>
      <c r="E7" s="619"/>
      <c r="F7" s="619"/>
      <c r="G7" s="619"/>
      <c r="H7" s="619"/>
      <c r="I7" s="285"/>
    </row>
    <row r="8" spans="1:16" ht="15.75">
      <c r="A8" s="1358" t="s">
        <v>1498</v>
      </c>
      <c r="B8" s="1358"/>
      <c r="C8" s="1358"/>
      <c r="D8" s="1358"/>
      <c r="E8" s="1358"/>
      <c r="F8" s="480"/>
      <c r="G8" s="480"/>
      <c r="H8" s="480"/>
      <c r="I8" s="334"/>
    </row>
    <row r="9" spans="1:16" ht="15.75">
      <c r="A9" s="480" t="s">
        <v>504</v>
      </c>
      <c r="B9" s="645">
        <v>603</v>
      </c>
      <c r="C9" s="480"/>
      <c r="D9" s="480"/>
      <c r="E9" s="480"/>
      <c r="F9" s="480"/>
      <c r="G9" s="480"/>
      <c r="H9" s="480"/>
      <c r="I9" s="334"/>
    </row>
    <row r="10" spans="1:16" ht="15.75">
      <c r="A10" s="1358" t="s">
        <v>0</v>
      </c>
      <c r="B10" s="1358"/>
      <c r="C10" s="1358"/>
      <c r="D10" s="1358"/>
      <c r="E10" s="1358"/>
      <c r="F10" s="480"/>
      <c r="G10" s="480"/>
      <c r="H10" s="480"/>
      <c r="I10" s="285"/>
    </row>
    <row r="11" spans="1:16" ht="15.75">
      <c r="A11" s="294"/>
      <c r="B11" s="569"/>
      <c r="C11" s="294"/>
      <c r="D11" s="294"/>
      <c r="E11" s="294"/>
      <c r="F11" s="294"/>
      <c r="G11" s="294"/>
      <c r="H11" s="646" t="s">
        <v>9</v>
      </c>
      <c r="I11" s="285"/>
    </row>
    <row r="12" spans="1:16" ht="15.75">
      <c r="A12" s="620" t="s">
        <v>505</v>
      </c>
      <c r="B12" s="621" t="s">
        <v>506</v>
      </c>
      <c r="C12" s="622" t="s">
        <v>507</v>
      </c>
      <c r="D12" s="622" t="s">
        <v>508</v>
      </c>
      <c r="E12" s="621" t="s">
        <v>509</v>
      </c>
      <c r="F12" s="621" t="s">
        <v>510</v>
      </c>
      <c r="G12" s="623" t="s">
        <v>511</v>
      </c>
      <c r="H12" s="621" t="s">
        <v>540</v>
      </c>
      <c r="I12" s="285"/>
    </row>
    <row r="13" spans="1:16" ht="15.75">
      <c r="A13" s="624" t="s">
        <v>512</v>
      </c>
      <c r="B13" s="625" t="s">
        <v>513</v>
      </c>
      <c r="C13" s="626" t="s">
        <v>514</v>
      </c>
      <c r="D13" s="626" t="s">
        <v>515</v>
      </c>
      <c r="E13" s="625" t="s">
        <v>516</v>
      </c>
      <c r="F13" s="625" t="s">
        <v>21</v>
      </c>
      <c r="G13" s="627" t="s">
        <v>21</v>
      </c>
      <c r="H13" s="625"/>
      <c r="I13" s="285"/>
    </row>
    <row r="14" spans="1:16" ht="15.75">
      <c r="A14" s="628"/>
      <c r="B14" s="629" t="s">
        <v>0</v>
      </c>
      <c r="C14" s="630" t="s">
        <v>516</v>
      </c>
      <c r="D14" s="630" t="s">
        <v>516</v>
      </c>
      <c r="E14" s="631"/>
      <c r="F14" s="631"/>
      <c r="G14" s="632"/>
      <c r="H14" s="631"/>
      <c r="I14" s="285"/>
    </row>
    <row r="15" spans="1:16" ht="18.75">
      <c r="A15" s="633"/>
      <c r="B15" s="633"/>
      <c r="C15" s="633"/>
      <c r="D15" s="633"/>
      <c r="E15" s="633"/>
      <c r="F15" s="633"/>
      <c r="G15" s="294"/>
      <c r="H15" s="634"/>
      <c r="I15" s="285"/>
      <c r="K15" s="1357"/>
      <c r="L15" s="1357"/>
      <c r="M15" s="1357"/>
      <c r="N15" s="1357"/>
      <c r="O15" s="1357"/>
      <c r="P15" s="1357"/>
    </row>
    <row r="16" spans="1:16" ht="18.75">
      <c r="A16" s="1355" t="s">
        <v>517</v>
      </c>
      <c r="B16" s="1356"/>
      <c r="C16" s="634"/>
      <c r="D16" s="634"/>
      <c r="E16" s="634"/>
      <c r="F16" s="634"/>
      <c r="G16" s="294"/>
      <c r="H16" s="634"/>
      <c r="I16" s="285"/>
      <c r="K16" s="1357"/>
      <c r="L16" s="1357"/>
      <c r="M16" s="1357"/>
      <c r="N16" s="1357"/>
      <c r="O16" s="1357"/>
      <c r="P16" s="1357"/>
    </row>
    <row r="17" spans="1:9" ht="15.75">
      <c r="A17" s="634"/>
      <c r="B17" s="634"/>
      <c r="C17" s="634"/>
      <c r="D17" s="634"/>
      <c r="E17" s="634"/>
      <c r="F17" s="634"/>
      <c r="G17" s="294"/>
      <c r="H17" s="634"/>
      <c r="I17" s="285"/>
    </row>
    <row r="18" spans="1:9" ht="15.75">
      <c r="A18" s="634" t="s">
        <v>1505</v>
      </c>
      <c r="B18" s="634" t="s">
        <v>1513</v>
      </c>
      <c r="C18" s="634" t="s">
        <v>1514</v>
      </c>
      <c r="D18" s="625">
        <v>603</v>
      </c>
      <c r="E18" s="625">
        <v>3</v>
      </c>
      <c r="F18" s="625">
        <v>1404</v>
      </c>
      <c r="G18" s="638">
        <v>22</v>
      </c>
      <c r="H18" s="639">
        <v>20622.240000000002</v>
      </c>
      <c r="I18" s="285"/>
    </row>
    <row r="19" spans="1:9" ht="15.75">
      <c r="A19" s="634" t="s">
        <v>1506</v>
      </c>
      <c r="B19" s="634"/>
      <c r="C19" s="634"/>
      <c r="D19" s="634"/>
      <c r="E19" s="634"/>
      <c r="F19" s="634"/>
      <c r="G19" s="294"/>
      <c r="H19" s="634"/>
      <c r="I19" s="285"/>
    </row>
    <row r="20" spans="1:9" ht="15.75">
      <c r="A20" s="634"/>
      <c r="B20" s="634"/>
      <c r="C20" s="634"/>
      <c r="D20" s="634"/>
      <c r="E20" s="634"/>
      <c r="F20" s="634"/>
      <c r="G20" s="294"/>
      <c r="H20" s="634"/>
      <c r="I20" s="285"/>
    </row>
    <row r="21" spans="1:9" ht="15.75">
      <c r="A21" s="634"/>
      <c r="B21" s="635" t="s">
        <v>518</v>
      </c>
      <c r="C21" s="634"/>
      <c r="D21" s="634"/>
      <c r="E21" s="634"/>
      <c r="F21" s="634"/>
      <c r="G21" s="294"/>
      <c r="H21" s="647">
        <f>SUM(H18:H20)</f>
        <v>20622.240000000002</v>
      </c>
      <c r="I21" s="285"/>
    </row>
    <row r="22" spans="1:9" ht="15.75">
      <c r="A22" s="634"/>
      <c r="B22" s="634"/>
      <c r="C22" s="634"/>
      <c r="D22" s="634"/>
      <c r="E22" s="634"/>
      <c r="F22" s="634"/>
      <c r="G22" s="294"/>
      <c r="H22" s="634"/>
      <c r="I22" s="285"/>
    </row>
    <row r="23" spans="1:9" ht="15.75">
      <c r="A23" s="1355" t="s">
        <v>519</v>
      </c>
      <c r="B23" s="1356"/>
      <c r="C23" s="634"/>
      <c r="D23" s="634"/>
      <c r="E23" s="634"/>
      <c r="F23" s="634"/>
      <c r="G23" s="294"/>
      <c r="H23" s="634"/>
      <c r="I23" s="285"/>
    </row>
    <row r="24" spans="1:9" ht="15.75">
      <c r="A24" s="634"/>
      <c r="B24" s="634"/>
      <c r="C24" s="634"/>
      <c r="D24" s="634"/>
      <c r="E24" s="634"/>
      <c r="F24" s="634"/>
      <c r="G24" s="294"/>
      <c r="H24" s="634"/>
      <c r="I24" s="285"/>
    </row>
    <row r="25" spans="1:9" ht="15.75">
      <c r="A25" s="634"/>
      <c r="B25" s="634"/>
      <c r="C25" s="634"/>
      <c r="D25" s="634"/>
      <c r="E25" s="634"/>
      <c r="F25" s="634"/>
      <c r="G25" s="294"/>
      <c r="H25" s="634"/>
      <c r="I25" s="285"/>
    </row>
    <row r="26" spans="1:9" ht="15.75">
      <c r="A26" s="634"/>
      <c r="B26" s="634"/>
      <c r="C26" s="634"/>
      <c r="D26" s="634"/>
      <c r="E26" s="634"/>
      <c r="F26" s="634"/>
      <c r="G26" s="294"/>
      <c r="H26" s="634"/>
      <c r="I26" s="285"/>
    </row>
    <row r="27" spans="1:9" ht="15.75">
      <c r="A27" s="634"/>
      <c r="B27" s="635" t="s">
        <v>518</v>
      </c>
      <c r="C27" s="634"/>
      <c r="D27" s="634"/>
      <c r="E27" s="634"/>
      <c r="F27" s="634"/>
      <c r="G27" s="294"/>
      <c r="H27" s="637"/>
      <c r="I27" s="285"/>
    </row>
    <row r="28" spans="1:9" ht="15.75">
      <c r="A28" s="634"/>
      <c r="B28" s="634"/>
      <c r="C28" s="634"/>
      <c r="D28" s="634"/>
      <c r="E28" s="634"/>
      <c r="F28" s="634"/>
      <c r="G28" s="294"/>
      <c r="H28" s="634"/>
      <c r="I28" s="285"/>
    </row>
    <row r="29" spans="1:9" ht="15.75">
      <c r="A29" s="1355" t="s">
        <v>520</v>
      </c>
      <c r="B29" s="1356"/>
      <c r="C29" s="634"/>
      <c r="D29" s="634"/>
      <c r="E29" s="634"/>
      <c r="F29" s="634"/>
      <c r="G29" s="294"/>
      <c r="H29" s="634"/>
      <c r="I29" s="285"/>
    </row>
    <row r="30" spans="1:9" ht="15.75">
      <c r="A30" s="634"/>
      <c r="B30" s="634"/>
      <c r="C30" s="634"/>
      <c r="D30" s="634"/>
      <c r="E30" s="634"/>
      <c r="F30" s="634"/>
      <c r="G30" s="294"/>
      <c r="H30" s="634"/>
      <c r="I30" s="285"/>
    </row>
    <row r="31" spans="1:9" ht="15.75">
      <c r="A31" s="634"/>
      <c r="B31" s="634"/>
      <c r="C31" s="634"/>
      <c r="D31" s="634"/>
      <c r="E31" s="634"/>
      <c r="F31" s="634"/>
      <c r="G31" s="294"/>
      <c r="H31" s="634"/>
      <c r="I31" s="285"/>
    </row>
    <row r="32" spans="1:9" ht="15.75">
      <c r="A32" s="634"/>
      <c r="B32" s="634"/>
      <c r="C32" s="634"/>
      <c r="D32" s="634"/>
      <c r="E32" s="634"/>
      <c r="F32" s="634"/>
      <c r="G32" s="294"/>
      <c r="H32" s="634"/>
      <c r="I32" s="285"/>
    </row>
    <row r="33" spans="1:10" ht="15.75">
      <c r="A33" s="634"/>
      <c r="B33" s="635" t="s">
        <v>518</v>
      </c>
      <c r="C33" s="634"/>
      <c r="D33" s="634"/>
      <c r="E33" s="634"/>
      <c r="F33" s="634"/>
      <c r="G33" s="294"/>
      <c r="H33" s="637"/>
      <c r="I33" s="285"/>
    </row>
    <row r="34" spans="1:10" ht="15.75">
      <c r="A34" s="634"/>
      <c r="B34" s="634"/>
      <c r="C34" s="634"/>
      <c r="D34" s="634"/>
      <c r="E34" s="634"/>
      <c r="F34" s="634"/>
      <c r="G34" s="294"/>
      <c r="H34" s="634"/>
      <c r="I34" s="285"/>
    </row>
    <row r="35" spans="1:10" ht="15.75">
      <c r="A35" s="1355" t="s">
        <v>521</v>
      </c>
      <c r="B35" s="1356"/>
      <c r="C35" s="634"/>
      <c r="D35" s="634"/>
      <c r="E35" s="634"/>
      <c r="F35" s="634"/>
      <c r="G35" s="294"/>
      <c r="H35" s="634"/>
      <c r="I35" s="285"/>
    </row>
    <row r="36" spans="1:10" ht="15.75">
      <c r="A36" s="634"/>
      <c r="B36" s="634"/>
      <c r="C36" s="634"/>
      <c r="D36" s="634"/>
      <c r="E36" s="634"/>
      <c r="F36" s="634"/>
      <c r="G36" s="294"/>
      <c r="H36" s="634"/>
      <c r="I36" s="285"/>
    </row>
    <row r="37" spans="1:10" ht="15.75">
      <c r="A37" s="634"/>
      <c r="B37" s="634"/>
      <c r="C37" s="634"/>
      <c r="D37" s="634"/>
      <c r="E37" s="634"/>
      <c r="F37" s="634"/>
      <c r="G37" s="294"/>
      <c r="H37" s="634"/>
      <c r="I37" s="285"/>
    </row>
    <row r="38" spans="1:10" ht="15.75">
      <c r="A38" s="634"/>
      <c r="B38" s="634"/>
      <c r="C38" s="634"/>
      <c r="D38" s="634"/>
      <c r="E38" s="634"/>
      <c r="F38" s="634"/>
      <c r="G38" s="294"/>
      <c r="H38" s="634"/>
      <c r="I38" s="285"/>
    </row>
    <row r="39" spans="1:10" ht="15.75">
      <c r="A39" s="634"/>
      <c r="B39" s="635" t="s">
        <v>518</v>
      </c>
      <c r="C39" s="634"/>
      <c r="D39" s="634"/>
      <c r="E39" s="634"/>
      <c r="F39" s="634"/>
      <c r="G39" s="294"/>
      <c r="H39" s="637"/>
      <c r="I39" s="285"/>
    </row>
    <row r="40" spans="1:10" ht="15.75">
      <c r="A40" s="634"/>
      <c r="B40" s="634"/>
      <c r="C40" s="634"/>
      <c r="D40" s="634"/>
      <c r="E40" s="634"/>
      <c r="F40" s="634"/>
      <c r="G40" s="294"/>
      <c r="H40" s="634"/>
      <c r="I40" s="285"/>
    </row>
    <row r="41" spans="1:10" ht="16.5" thickBot="1">
      <c r="A41" s="629"/>
      <c r="B41" s="641" t="s">
        <v>522</v>
      </c>
      <c r="C41" s="629"/>
      <c r="D41" s="629"/>
      <c r="E41" s="629"/>
      <c r="F41" s="629"/>
      <c r="G41" s="648"/>
      <c r="H41" s="643">
        <f>H21</f>
        <v>20622.240000000002</v>
      </c>
      <c r="I41" s="285"/>
    </row>
    <row r="42" spans="1:10" ht="15.75">
      <c r="A42" s="644"/>
      <c r="B42" s="294"/>
      <c r="C42" s="294"/>
      <c r="D42" s="294"/>
      <c r="E42" s="294"/>
      <c r="G42" s="294"/>
      <c r="H42" s="294"/>
      <c r="I42" s="285"/>
    </row>
    <row r="43" spans="1:10" ht="15.75">
      <c r="A43" s="569" t="s">
        <v>523</v>
      </c>
      <c r="B43" s="294"/>
      <c r="C43" s="294"/>
      <c r="D43" s="294"/>
      <c r="E43" s="294"/>
      <c r="F43" s="294"/>
      <c r="G43" s="294"/>
      <c r="H43" s="294"/>
      <c r="I43" s="285"/>
    </row>
    <row r="44" spans="1:10" ht="15.75">
      <c r="A44" s="569"/>
      <c r="B44" s="294"/>
      <c r="C44" s="294"/>
      <c r="D44" s="294"/>
      <c r="E44" s="294"/>
      <c r="F44" s="294"/>
      <c r="G44" s="294"/>
      <c r="H44" s="294"/>
      <c r="I44" s="285"/>
    </row>
    <row r="46" spans="1:10">
      <c r="A46" s="281" t="s">
        <v>0</v>
      </c>
      <c r="B46" s="281" t="s">
        <v>0</v>
      </c>
      <c r="C46" s="281" t="s">
        <v>0</v>
      </c>
      <c r="D46" s="281" t="s">
        <v>0</v>
      </c>
      <c r="E46" s="1165" t="s">
        <v>541</v>
      </c>
      <c r="F46" s="1165"/>
      <c r="G46" s="1165"/>
      <c r="H46" s="281" t="s">
        <v>0</v>
      </c>
      <c r="J46" s="281" t="s">
        <v>0</v>
      </c>
    </row>
    <row r="47" spans="1:10" ht="15.75">
      <c r="E47" s="293" t="s">
        <v>234</v>
      </c>
    </row>
    <row r="48" spans="1:10" ht="15.75">
      <c r="E48" s="294" t="s">
        <v>241</v>
      </c>
    </row>
    <row r="49" spans="5:5" ht="15.75">
      <c r="E49" s="295" t="s">
        <v>14</v>
      </c>
    </row>
  </sheetData>
  <mergeCells count="13">
    <mergeCell ref="A10:E10"/>
    <mergeCell ref="A16:B16"/>
    <mergeCell ref="G2:H2"/>
    <mergeCell ref="A3:H3"/>
    <mergeCell ref="A4:H4"/>
    <mergeCell ref="A5:H5"/>
    <mergeCell ref="A8:E8"/>
    <mergeCell ref="E46:G46"/>
    <mergeCell ref="A23:B23"/>
    <mergeCell ref="A29:B29"/>
    <mergeCell ref="A35:B35"/>
    <mergeCell ref="K15:P15"/>
    <mergeCell ref="K16:P16"/>
  </mergeCells>
  <printOptions horizontalCentered="1"/>
  <pageMargins left="0.5" right="0.5" top="0.75" bottom="0.25" header="0.31496062992126" footer="0.31496062992126"/>
  <pageSetup paperSize="9" scale="65" orientation="landscape" r:id="rId1"/>
  <headerFooter differentOddEven="1" differentFirst="1">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46"/>
  <sheetViews>
    <sheetView topLeftCell="D1" workbookViewId="0">
      <selection activeCell="J15" sqref="J15:R20"/>
    </sheetView>
  </sheetViews>
  <sheetFormatPr defaultRowHeight="15"/>
  <cols>
    <col min="1" max="1" width="24.28515625" style="281" customWidth="1"/>
    <col min="2" max="2" width="45.140625" style="281" customWidth="1"/>
    <col min="3" max="3" width="12.42578125" style="281" customWidth="1"/>
    <col min="4" max="4" width="16.42578125" style="281" customWidth="1"/>
    <col min="5" max="5" width="22.5703125" style="281" customWidth="1"/>
    <col min="6" max="7" width="13.42578125" style="281" customWidth="1"/>
    <col min="8" max="8" width="20.7109375" style="281" customWidth="1"/>
    <col min="9" max="9" width="3.140625" style="281" customWidth="1"/>
    <col min="10" max="15" width="9.140625" style="281"/>
    <col min="16" max="16" width="10.28515625" style="281" customWidth="1"/>
    <col min="17" max="16384" width="9.140625" style="281"/>
  </cols>
  <sheetData>
    <row r="2" spans="1:16" ht="15.75">
      <c r="A2" s="294"/>
      <c r="B2" s="294"/>
      <c r="C2" s="294"/>
      <c r="D2" s="294"/>
      <c r="E2" s="294"/>
      <c r="F2" s="480" t="s">
        <v>0</v>
      </c>
      <c r="G2" s="1236" t="s">
        <v>801</v>
      </c>
      <c r="H2" s="1236"/>
      <c r="I2" s="285"/>
    </row>
    <row r="3" spans="1:16" ht="23.25">
      <c r="A3" s="1359" t="s">
        <v>529</v>
      </c>
      <c r="B3" s="1359"/>
      <c r="C3" s="1359"/>
      <c r="D3" s="1359"/>
      <c r="E3" s="1359"/>
      <c r="F3" s="1359"/>
      <c r="G3" s="1359"/>
      <c r="H3" s="1359"/>
      <c r="I3" s="334"/>
    </row>
    <row r="4" spans="1:16" ht="15.75">
      <c r="A4" s="1360" t="s">
        <v>537</v>
      </c>
      <c r="B4" s="1360"/>
      <c r="C4" s="1360"/>
      <c r="D4" s="1360"/>
      <c r="E4" s="1360"/>
      <c r="F4" s="1360"/>
      <c r="G4" s="1360"/>
      <c r="H4" s="1360"/>
      <c r="I4" s="285"/>
    </row>
    <row r="5" spans="1:16">
      <c r="A5" s="619"/>
      <c r="B5" s="619"/>
      <c r="C5" s="619"/>
      <c r="D5" s="619"/>
      <c r="E5" s="619"/>
      <c r="F5" s="619"/>
      <c r="G5" s="619"/>
      <c r="H5" s="619"/>
      <c r="I5" s="285"/>
    </row>
    <row r="6" spans="1:16">
      <c r="A6" s="619"/>
      <c r="B6" s="619"/>
      <c r="C6" s="619"/>
      <c r="D6" s="619"/>
      <c r="E6" s="619"/>
      <c r="F6" s="619"/>
      <c r="G6" s="619"/>
      <c r="H6" s="619"/>
      <c r="I6" s="285"/>
    </row>
    <row r="7" spans="1:16" ht="15.75">
      <c r="A7" s="1358" t="s">
        <v>1499</v>
      </c>
      <c r="B7" s="1358"/>
      <c r="C7" s="1358"/>
      <c r="D7" s="1358"/>
      <c r="E7" s="1358"/>
      <c r="F7" s="1358"/>
      <c r="G7" s="480"/>
      <c r="H7" s="480"/>
      <c r="I7" s="334"/>
    </row>
    <row r="8" spans="1:16" ht="15.75">
      <c r="A8" s="1358" t="s">
        <v>1500</v>
      </c>
      <c r="B8" s="1358"/>
      <c r="C8" s="480"/>
      <c r="D8" s="480"/>
      <c r="E8" s="480"/>
      <c r="F8" s="480"/>
      <c r="G8" s="480"/>
      <c r="H8" s="480"/>
      <c r="I8" s="334"/>
    </row>
    <row r="9" spans="1:16" ht="15.75">
      <c r="A9" s="1358" t="s">
        <v>0</v>
      </c>
      <c r="B9" s="1358"/>
      <c r="C9" s="1358"/>
      <c r="D9" s="1358"/>
      <c r="E9" s="480"/>
      <c r="F9" s="480"/>
      <c r="G9" s="480"/>
      <c r="H9" s="480"/>
      <c r="I9" s="285"/>
    </row>
    <row r="10" spans="1:16" ht="15.75">
      <c r="A10" s="294"/>
      <c r="B10" s="569"/>
      <c r="C10" s="294"/>
      <c r="D10" s="294"/>
      <c r="E10" s="294"/>
      <c r="F10" s="294"/>
      <c r="G10" s="294"/>
      <c r="H10" s="294"/>
      <c r="I10" s="285"/>
    </row>
    <row r="11" spans="1:16" ht="15.75">
      <c r="A11" s="620" t="s">
        <v>505</v>
      </c>
      <c r="B11" s="621" t="s">
        <v>530</v>
      </c>
      <c r="C11" s="622" t="s">
        <v>508</v>
      </c>
      <c r="D11" s="621" t="s">
        <v>509</v>
      </c>
      <c r="E11" s="621" t="s">
        <v>510</v>
      </c>
      <c r="F11" s="623" t="s">
        <v>511</v>
      </c>
      <c r="G11" s="621" t="s">
        <v>532</v>
      </c>
      <c r="H11" s="621" t="s">
        <v>534</v>
      </c>
      <c r="I11" s="285"/>
    </row>
    <row r="12" spans="1:16" ht="15.75">
      <c r="A12" s="624" t="s">
        <v>512</v>
      </c>
      <c r="B12" s="625" t="s">
        <v>531</v>
      </c>
      <c r="C12" s="626" t="s">
        <v>515</v>
      </c>
      <c r="D12" s="625" t="s">
        <v>516</v>
      </c>
      <c r="E12" s="625" t="s">
        <v>21</v>
      </c>
      <c r="F12" s="627" t="s">
        <v>21</v>
      </c>
      <c r="G12" s="625" t="s">
        <v>533</v>
      </c>
      <c r="H12" s="625" t="s">
        <v>535</v>
      </c>
      <c r="I12" s="285"/>
    </row>
    <row r="13" spans="1:16" ht="15.75">
      <c r="A13" s="628"/>
      <c r="B13" s="629" t="s">
        <v>0</v>
      </c>
      <c r="C13" s="630" t="s">
        <v>516</v>
      </c>
      <c r="D13" s="631"/>
      <c r="E13" s="631"/>
      <c r="F13" s="632"/>
      <c r="G13" s="631" t="s">
        <v>9</v>
      </c>
      <c r="H13" s="631" t="s">
        <v>9</v>
      </c>
      <c r="I13" s="285"/>
    </row>
    <row r="14" spans="1:16" ht="15.75">
      <c r="A14" s="633"/>
      <c r="B14" s="633"/>
      <c r="C14" s="633"/>
      <c r="D14" s="633"/>
      <c r="E14" s="633"/>
      <c r="F14" s="294"/>
      <c r="G14" s="634"/>
      <c r="H14" s="634"/>
      <c r="I14" s="285"/>
    </row>
    <row r="15" spans="1:16" ht="18.75">
      <c r="A15" s="1355" t="s">
        <v>517</v>
      </c>
      <c r="B15" s="1356"/>
      <c r="C15" s="634"/>
      <c r="D15" s="634"/>
      <c r="E15" s="634"/>
      <c r="F15" s="294"/>
      <c r="G15" s="634"/>
      <c r="H15" s="634"/>
      <c r="I15" s="285"/>
      <c r="K15" s="1357"/>
      <c r="L15" s="1357"/>
      <c r="M15" s="1357"/>
      <c r="N15" s="1357"/>
      <c r="O15" s="1357"/>
      <c r="P15" s="1357"/>
    </row>
    <row r="16" spans="1:16" ht="18.75">
      <c r="A16" s="634"/>
      <c r="B16" s="634"/>
      <c r="C16" s="634"/>
      <c r="D16" s="634"/>
      <c r="E16" s="634"/>
      <c r="F16" s="294"/>
      <c r="G16" s="634"/>
      <c r="H16" s="634"/>
      <c r="I16" s="285"/>
      <c r="K16" s="1357"/>
      <c r="L16" s="1357"/>
      <c r="M16" s="1357"/>
      <c r="N16" s="1357"/>
      <c r="O16" s="1357"/>
      <c r="P16" s="1357"/>
    </row>
    <row r="17" spans="1:9" ht="15.75">
      <c r="A17" s="634"/>
      <c r="B17" s="634"/>
      <c r="C17" s="634"/>
      <c r="D17" s="634"/>
      <c r="E17" s="634"/>
      <c r="F17" s="294"/>
      <c r="G17" s="634"/>
      <c r="H17" s="634"/>
      <c r="I17" s="285"/>
    </row>
    <row r="18" spans="1:9" ht="15.75">
      <c r="A18" s="634"/>
      <c r="B18" s="634"/>
      <c r="C18" s="634"/>
      <c r="D18" s="634"/>
      <c r="E18" s="634"/>
      <c r="F18" s="294"/>
      <c r="G18" s="634"/>
      <c r="H18" s="634"/>
      <c r="I18" s="285"/>
    </row>
    <row r="19" spans="1:9" ht="15.75">
      <c r="A19" s="634"/>
      <c r="B19" s="634"/>
      <c r="C19" s="634"/>
      <c r="D19" s="634"/>
      <c r="E19" s="634"/>
      <c r="F19" s="294"/>
      <c r="G19" s="634"/>
      <c r="H19" s="634"/>
      <c r="I19" s="285"/>
    </row>
    <row r="20" spans="1:9" ht="15.75">
      <c r="A20" s="634"/>
      <c r="B20" s="635" t="s">
        <v>518</v>
      </c>
      <c r="C20" s="634"/>
      <c r="D20" s="634"/>
      <c r="E20" s="634"/>
      <c r="F20" s="294"/>
      <c r="G20" s="634"/>
      <c r="H20" s="636"/>
      <c r="I20" s="285"/>
    </row>
    <row r="21" spans="1:9" ht="15.75">
      <c r="A21" s="634"/>
      <c r="B21" s="634"/>
      <c r="C21" s="634"/>
      <c r="D21" s="634"/>
      <c r="E21" s="634"/>
      <c r="F21" s="294"/>
      <c r="G21" s="634"/>
      <c r="H21" s="634"/>
      <c r="I21" s="285"/>
    </row>
    <row r="22" spans="1:9" ht="15.75">
      <c r="A22" s="1355" t="s">
        <v>519</v>
      </c>
      <c r="B22" s="1356"/>
      <c r="C22" s="634"/>
      <c r="D22" s="634"/>
      <c r="E22" s="634"/>
      <c r="F22" s="294"/>
      <c r="G22" s="634"/>
      <c r="H22" s="634"/>
      <c r="I22" s="285"/>
    </row>
    <row r="23" spans="1:9" ht="15.75">
      <c r="A23" s="634"/>
      <c r="B23" s="634"/>
      <c r="C23" s="634"/>
      <c r="D23" s="634"/>
      <c r="E23" s="634"/>
      <c r="F23" s="294"/>
      <c r="G23" s="634"/>
      <c r="H23" s="634"/>
      <c r="I23" s="285"/>
    </row>
    <row r="24" spans="1:9" ht="15.75">
      <c r="A24" s="634"/>
      <c r="B24" s="634"/>
      <c r="C24" s="634"/>
      <c r="D24" s="634"/>
      <c r="E24" s="634"/>
      <c r="F24" s="294"/>
      <c r="G24" s="634"/>
      <c r="H24" s="634"/>
      <c r="I24" s="285"/>
    </row>
    <row r="25" spans="1:9" ht="15.75">
      <c r="A25" s="634"/>
      <c r="B25" s="634"/>
      <c r="C25" s="634"/>
      <c r="D25" s="634"/>
      <c r="E25" s="634"/>
      <c r="F25" s="294"/>
      <c r="G25" s="634"/>
      <c r="H25" s="634"/>
      <c r="I25" s="285"/>
    </row>
    <row r="26" spans="1:9" ht="15.75">
      <c r="A26" s="634"/>
      <c r="B26" s="635" t="s">
        <v>518</v>
      </c>
      <c r="C26" s="634"/>
      <c r="D26" s="634"/>
      <c r="E26" s="634"/>
      <c r="F26" s="294"/>
      <c r="G26" s="634"/>
      <c r="H26" s="637"/>
      <c r="I26" s="285"/>
    </row>
    <row r="27" spans="1:9" ht="15.75">
      <c r="A27" s="634"/>
      <c r="B27" s="634"/>
      <c r="C27" s="634"/>
      <c r="D27" s="634"/>
      <c r="E27" s="634"/>
      <c r="F27" s="294"/>
      <c r="G27" s="634"/>
      <c r="H27" s="634"/>
      <c r="I27" s="285"/>
    </row>
    <row r="28" spans="1:9" ht="15.75">
      <c r="A28" s="1355" t="s">
        <v>536</v>
      </c>
      <c r="B28" s="1356"/>
      <c r="C28" s="634"/>
      <c r="D28" s="634"/>
      <c r="E28" s="634"/>
      <c r="F28" s="294"/>
      <c r="G28" s="634"/>
      <c r="H28" s="634"/>
      <c r="I28" s="285"/>
    </row>
    <row r="29" spans="1:9" ht="15.75">
      <c r="A29" s="634" t="s">
        <v>1501</v>
      </c>
      <c r="B29" s="634" t="s">
        <v>1503</v>
      </c>
      <c r="C29" s="625">
        <v>3</v>
      </c>
      <c r="D29" s="625">
        <v>2</v>
      </c>
      <c r="E29" s="625" t="s">
        <v>1504</v>
      </c>
      <c r="F29" s="638">
        <v>22</v>
      </c>
      <c r="G29" s="634"/>
      <c r="H29" s="639">
        <v>22800</v>
      </c>
      <c r="I29" s="285"/>
    </row>
    <row r="30" spans="1:9" ht="15.75">
      <c r="A30" s="634" t="s">
        <v>1502</v>
      </c>
      <c r="B30" s="634" t="s">
        <v>1503</v>
      </c>
      <c r="C30" s="625">
        <v>3</v>
      </c>
      <c r="D30" s="625">
        <v>2</v>
      </c>
      <c r="E30" s="625" t="s">
        <v>1504</v>
      </c>
      <c r="F30" s="638">
        <v>22</v>
      </c>
      <c r="G30" s="634"/>
      <c r="H30" s="639">
        <v>18000</v>
      </c>
      <c r="I30" s="285"/>
    </row>
    <row r="31" spans="1:9" ht="15.75">
      <c r="A31" s="634"/>
      <c r="B31" s="634"/>
      <c r="C31" s="634"/>
      <c r="D31" s="634"/>
      <c r="E31" s="634"/>
      <c r="F31" s="294"/>
      <c r="G31" s="634"/>
      <c r="H31" s="639"/>
      <c r="I31" s="285"/>
    </row>
    <row r="32" spans="1:9" ht="15.75">
      <c r="A32" s="634"/>
      <c r="B32" s="635" t="s">
        <v>518</v>
      </c>
      <c r="C32" s="634"/>
      <c r="D32" s="634"/>
      <c r="E32" s="634"/>
      <c r="F32" s="294"/>
      <c r="G32" s="634"/>
      <c r="H32" s="640">
        <f>SUM(H29:H31)</f>
        <v>40800</v>
      </c>
      <c r="I32" s="285"/>
    </row>
    <row r="33" spans="1:11" ht="15.75">
      <c r="A33" s="634"/>
      <c r="B33" s="634"/>
      <c r="C33" s="634"/>
      <c r="D33" s="634"/>
      <c r="E33" s="634"/>
      <c r="F33" s="294"/>
      <c r="G33" s="634"/>
      <c r="H33" s="634"/>
      <c r="I33" s="285"/>
    </row>
    <row r="34" spans="1:11" ht="16.5" thickBot="1">
      <c r="A34" s="629"/>
      <c r="B34" s="641" t="s">
        <v>1512</v>
      </c>
      <c r="C34" s="629"/>
      <c r="D34" s="629"/>
      <c r="E34" s="629"/>
      <c r="F34" s="642"/>
      <c r="G34" s="629"/>
      <c r="H34" s="643">
        <f>H32</f>
        <v>40800</v>
      </c>
      <c r="I34" s="285"/>
    </row>
    <row r="35" spans="1:11" ht="15.75">
      <c r="A35" s="644"/>
      <c r="B35" s="294"/>
      <c r="C35" s="294"/>
      <c r="D35" s="294"/>
      <c r="E35" s="294"/>
      <c r="F35" s="294"/>
      <c r="G35" s="294"/>
      <c r="H35" s="294"/>
      <c r="I35" s="285"/>
    </row>
    <row r="36" spans="1:11" ht="15.75">
      <c r="A36" s="569" t="s">
        <v>0</v>
      </c>
      <c r="B36" s="294"/>
      <c r="C36" s="294"/>
      <c r="D36" s="294"/>
      <c r="E36" s="294"/>
      <c r="F36" s="294"/>
      <c r="G36" s="294"/>
      <c r="H36" s="294"/>
      <c r="I36" s="285"/>
    </row>
    <row r="37" spans="1:11" ht="15.75">
      <c r="A37" s="569"/>
      <c r="B37" s="294"/>
      <c r="C37" s="294"/>
      <c r="D37" s="294"/>
      <c r="E37" s="294"/>
      <c r="F37" s="294"/>
      <c r="G37" s="294"/>
      <c r="H37" s="294"/>
      <c r="I37" s="285"/>
    </row>
    <row r="38" spans="1:11" ht="15.75">
      <c r="A38" s="569" t="s">
        <v>524</v>
      </c>
      <c r="B38" s="294"/>
      <c r="C38" s="294"/>
      <c r="D38" s="480"/>
      <c r="E38" s="480"/>
      <c r="F38" s="480"/>
      <c r="G38" s="480"/>
      <c r="H38" s="480"/>
      <c r="I38" s="285"/>
    </row>
    <row r="39" spans="1:11" ht="15.75">
      <c r="A39" s="569" t="s">
        <v>525</v>
      </c>
      <c r="B39" s="294"/>
      <c r="C39" s="294"/>
      <c r="D39" s="294"/>
      <c r="E39" s="294"/>
      <c r="F39" s="294"/>
      <c r="G39" s="294"/>
      <c r="H39" s="294"/>
      <c r="I39" s="285"/>
    </row>
    <row r="40" spans="1:11" ht="15.75">
      <c r="A40" s="569"/>
      <c r="B40" s="294"/>
      <c r="C40" s="294"/>
      <c r="D40" s="294"/>
      <c r="E40" s="294"/>
      <c r="F40" s="294"/>
      <c r="G40" s="294"/>
      <c r="H40" s="294"/>
      <c r="I40" s="285"/>
    </row>
    <row r="41" spans="1:11" ht="15.75">
      <c r="A41" s="1362" t="s">
        <v>526</v>
      </c>
      <c r="B41" s="1362"/>
      <c r="C41" s="1362"/>
      <c r="D41" s="1362"/>
      <c r="E41" s="294"/>
      <c r="F41" s="294"/>
      <c r="G41" s="294"/>
      <c r="H41" s="294"/>
      <c r="I41" s="285"/>
    </row>
    <row r="42" spans="1:11" ht="15" customHeight="1">
      <c r="A42" s="569"/>
      <c r="B42" s="294"/>
      <c r="C42" s="294"/>
      <c r="D42" s="294"/>
      <c r="E42" s="294" t="s">
        <v>527</v>
      </c>
      <c r="F42" s="294"/>
      <c r="G42" s="294"/>
      <c r="H42" s="294"/>
      <c r="I42" s="285"/>
    </row>
    <row r="43" spans="1:11" ht="15.75">
      <c r="A43" s="569"/>
      <c r="B43" s="294"/>
      <c r="C43" s="294"/>
      <c r="D43" s="294"/>
      <c r="E43" s="1361" t="s">
        <v>528</v>
      </c>
      <c r="F43" s="1361"/>
      <c r="G43" s="1361"/>
      <c r="H43" s="480"/>
      <c r="I43" s="285"/>
    </row>
    <row r="44" spans="1:11" ht="15.75">
      <c r="A44" s="569"/>
      <c r="B44" s="294"/>
      <c r="C44" s="294"/>
      <c r="D44" s="294"/>
      <c r="E44" s="294"/>
      <c r="F44" s="294"/>
      <c r="G44" s="294"/>
      <c r="H44" s="294"/>
      <c r="I44" s="285"/>
    </row>
    <row r="46" spans="1:11">
      <c r="A46" s="281" t="s">
        <v>0</v>
      </c>
      <c r="B46" s="281" t="s">
        <v>0</v>
      </c>
      <c r="C46" s="281" t="s">
        <v>0</v>
      </c>
      <c r="D46" s="281" t="s">
        <v>0</v>
      </c>
      <c r="E46" s="281" t="s">
        <v>0</v>
      </c>
      <c r="F46" s="281" t="s">
        <v>0</v>
      </c>
      <c r="G46" s="281" t="s">
        <v>0</v>
      </c>
      <c r="H46" s="281" t="s">
        <v>0</v>
      </c>
      <c r="I46" s="281" t="s">
        <v>0</v>
      </c>
      <c r="J46" s="281" t="s">
        <v>0</v>
      </c>
      <c r="K46" s="281" t="s">
        <v>0</v>
      </c>
    </row>
  </sheetData>
  <mergeCells count="13">
    <mergeCell ref="E43:G43"/>
    <mergeCell ref="K15:P15"/>
    <mergeCell ref="K16:P16"/>
    <mergeCell ref="A22:B22"/>
    <mergeCell ref="A3:H3"/>
    <mergeCell ref="A4:H4"/>
    <mergeCell ref="A28:B28"/>
    <mergeCell ref="A41:D41"/>
    <mergeCell ref="G2:H2"/>
    <mergeCell ref="A7:F7"/>
    <mergeCell ref="A8:B8"/>
    <mergeCell ref="A9:D9"/>
    <mergeCell ref="A15:B15"/>
  </mergeCells>
  <printOptions horizontalCentered="1"/>
  <pageMargins left="0.5" right="0.5" top="1" bottom="0.25" header="0.31496062992126" footer="0.31496062992126"/>
  <pageSetup paperSize="9" scale="74" orientation="landscape" r:id="rId1"/>
  <headerFooter differentOddEven="1" differentFirst="1">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B1:N40"/>
  <sheetViews>
    <sheetView topLeftCell="G1" workbookViewId="0">
      <selection activeCell="B1" sqref="B1:M40"/>
    </sheetView>
  </sheetViews>
  <sheetFormatPr defaultRowHeight="15"/>
  <cols>
    <col min="1" max="1" width="4" style="16" customWidth="1"/>
    <col min="2" max="2" width="5" style="16" customWidth="1"/>
    <col min="3" max="3" width="13" style="16" customWidth="1"/>
    <col min="4" max="4" width="16.85546875" style="16" customWidth="1"/>
    <col min="5" max="5" width="7.42578125" style="16" customWidth="1"/>
    <col min="6" max="6" width="14.42578125" style="16" customWidth="1"/>
    <col min="7" max="7" width="4.140625" style="16" customWidth="1"/>
    <col min="8" max="8" width="17.28515625" style="16" customWidth="1"/>
    <col min="9" max="9" width="22" style="16" customWidth="1"/>
    <col min="10" max="10" width="2.7109375" style="16" customWidth="1"/>
    <col min="11" max="11" width="15.140625" style="16" customWidth="1"/>
    <col min="12" max="12" width="14.42578125" style="16" customWidth="1"/>
    <col min="13" max="13" width="19" style="16" customWidth="1"/>
    <col min="14" max="14" width="4.140625" style="16" customWidth="1"/>
    <col min="15" max="257" width="9.140625" style="16"/>
    <col min="258" max="258" width="5" style="16" customWidth="1"/>
    <col min="259" max="259" width="13" style="16" customWidth="1"/>
    <col min="260" max="260" width="16.85546875" style="16" customWidth="1"/>
    <col min="261" max="261" width="7.42578125" style="16" customWidth="1"/>
    <col min="262" max="262" width="14.42578125" style="16" customWidth="1"/>
    <col min="263" max="263" width="4.140625" style="16" customWidth="1"/>
    <col min="264" max="264" width="17.28515625" style="16" customWidth="1"/>
    <col min="265" max="265" width="22" style="16" customWidth="1"/>
    <col min="266" max="266" width="2.7109375" style="16" customWidth="1"/>
    <col min="267" max="267" width="15.140625" style="16" customWidth="1"/>
    <col min="268" max="268" width="14.42578125" style="16" customWidth="1"/>
    <col min="269" max="269" width="19" style="16" customWidth="1"/>
    <col min="270" max="513" width="9.140625" style="16"/>
    <col min="514" max="514" width="5" style="16" customWidth="1"/>
    <col min="515" max="515" width="13" style="16" customWidth="1"/>
    <col min="516" max="516" width="16.85546875" style="16" customWidth="1"/>
    <col min="517" max="517" width="7.42578125" style="16" customWidth="1"/>
    <col min="518" max="518" width="14.42578125" style="16" customWidth="1"/>
    <col min="519" max="519" width="4.140625" style="16" customWidth="1"/>
    <col min="520" max="520" width="17.28515625" style="16" customWidth="1"/>
    <col min="521" max="521" width="22" style="16" customWidth="1"/>
    <col min="522" max="522" width="2.7109375" style="16" customWidth="1"/>
    <col min="523" max="523" width="15.140625" style="16" customWidth="1"/>
    <col min="524" max="524" width="14.42578125" style="16" customWidth="1"/>
    <col min="525" max="525" width="19" style="16" customWidth="1"/>
    <col min="526" max="769" width="9.140625" style="16"/>
    <col min="770" max="770" width="5" style="16" customWidth="1"/>
    <col min="771" max="771" width="13" style="16" customWidth="1"/>
    <col min="772" max="772" width="16.85546875" style="16" customWidth="1"/>
    <col min="773" max="773" width="7.42578125" style="16" customWidth="1"/>
    <col min="774" max="774" width="14.42578125" style="16" customWidth="1"/>
    <col min="775" max="775" width="4.140625" style="16" customWidth="1"/>
    <col min="776" max="776" width="17.28515625" style="16" customWidth="1"/>
    <col min="777" max="777" width="22" style="16" customWidth="1"/>
    <col min="778" max="778" width="2.7109375" style="16" customWidth="1"/>
    <col min="779" max="779" width="15.140625" style="16" customWidth="1"/>
    <col min="780" max="780" width="14.42578125" style="16" customWidth="1"/>
    <col min="781" max="781" width="19" style="16" customWidth="1"/>
    <col min="782" max="1025" width="9.140625" style="16"/>
    <col min="1026" max="1026" width="5" style="16" customWidth="1"/>
    <col min="1027" max="1027" width="13" style="16" customWidth="1"/>
    <col min="1028" max="1028" width="16.85546875" style="16" customWidth="1"/>
    <col min="1029" max="1029" width="7.42578125" style="16" customWidth="1"/>
    <col min="1030" max="1030" width="14.42578125" style="16" customWidth="1"/>
    <col min="1031" max="1031" width="4.140625" style="16" customWidth="1"/>
    <col min="1032" max="1032" width="17.28515625" style="16" customWidth="1"/>
    <col min="1033" max="1033" width="22" style="16" customWidth="1"/>
    <col min="1034" max="1034" width="2.7109375" style="16" customWidth="1"/>
    <col min="1035" max="1035" width="15.140625" style="16" customWidth="1"/>
    <col min="1036" max="1036" width="14.42578125" style="16" customWidth="1"/>
    <col min="1037" max="1037" width="19" style="16" customWidth="1"/>
    <col min="1038" max="1281" width="9.140625" style="16"/>
    <col min="1282" max="1282" width="5" style="16" customWidth="1"/>
    <col min="1283" max="1283" width="13" style="16" customWidth="1"/>
    <col min="1284" max="1284" width="16.85546875" style="16" customWidth="1"/>
    <col min="1285" max="1285" width="7.42578125" style="16" customWidth="1"/>
    <col min="1286" max="1286" width="14.42578125" style="16" customWidth="1"/>
    <col min="1287" max="1287" width="4.140625" style="16" customWidth="1"/>
    <col min="1288" max="1288" width="17.28515625" style="16" customWidth="1"/>
    <col min="1289" max="1289" width="22" style="16" customWidth="1"/>
    <col min="1290" max="1290" width="2.7109375" style="16" customWidth="1"/>
    <col min="1291" max="1291" width="15.140625" style="16" customWidth="1"/>
    <col min="1292" max="1292" width="14.42578125" style="16" customWidth="1"/>
    <col min="1293" max="1293" width="19" style="16" customWidth="1"/>
    <col min="1294" max="1537" width="9.140625" style="16"/>
    <col min="1538" max="1538" width="5" style="16" customWidth="1"/>
    <col min="1539" max="1539" width="13" style="16" customWidth="1"/>
    <col min="1540" max="1540" width="16.85546875" style="16" customWidth="1"/>
    <col min="1541" max="1541" width="7.42578125" style="16" customWidth="1"/>
    <col min="1542" max="1542" width="14.42578125" style="16" customWidth="1"/>
    <col min="1543" max="1543" width="4.140625" style="16" customWidth="1"/>
    <col min="1544" max="1544" width="17.28515625" style="16" customWidth="1"/>
    <col min="1545" max="1545" width="22" style="16" customWidth="1"/>
    <col min="1546" max="1546" width="2.7109375" style="16" customWidth="1"/>
    <col min="1547" max="1547" width="15.140625" style="16" customWidth="1"/>
    <col min="1548" max="1548" width="14.42578125" style="16" customWidth="1"/>
    <col min="1549" max="1549" width="19" style="16" customWidth="1"/>
    <col min="1550" max="1793" width="9.140625" style="16"/>
    <col min="1794" max="1794" width="5" style="16" customWidth="1"/>
    <col min="1795" max="1795" width="13" style="16" customWidth="1"/>
    <col min="1796" max="1796" width="16.85546875" style="16" customWidth="1"/>
    <col min="1797" max="1797" width="7.42578125" style="16" customWidth="1"/>
    <col min="1798" max="1798" width="14.42578125" style="16" customWidth="1"/>
    <col min="1799" max="1799" width="4.140625" style="16" customWidth="1"/>
    <col min="1800" max="1800" width="17.28515625" style="16" customWidth="1"/>
    <col min="1801" max="1801" width="22" style="16" customWidth="1"/>
    <col min="1802" max="1802" width="2.7109375" style="16" customWidth="1"/>
    <col min="1803" max="1803" width="15.140625" style="16" customWidth="1"/>
    <col min="1804" max="1804" width="14.42578125" style="16" customWidth="1"/>
    <col min="1805" max="1805" width="19" style="16" customWidth="1"/>
    <col min="1806" max="2049" width="9.140625" style="16"/>
    <col min="2050" max="2050" width="5" style="16" customWidth="1"/>
    <col min="2051" max="2051" width="13" style="16" customWidth="1"/>
    <col min="2052" max="2052" width="16.85546875" style="16" customWidth="1"/>
    <col min="2053" max="2053" width="7.42578125" style="16" customWidth="1"/>
    <col min="2054" max="2054" width="14.42578125" style="16" customWidth="1"/>
    <col min="2055" max="2055" width="4.140625" style="16" customWidth="1"/>
    <col min="2056" max="2056" width="17.28515625" style="16" customWidth="1"/>
    <col min="2057" max="2057" width="22" style="16" customWidth="1"/>
    <col min="2058" max="2058" width="2.7109375" style="16" customWidth="1"/>
    <col min="2059" max="2059" width="15.140625" style="16" customWidth="1"/>
    <col min="2060" max="2060" width="14.42578125" style="16" customWidth="1"/>
    <col min="2061" max="2061" width="19" style="16" customWidth="1"/>
    <col min="2062" max="2305" width="9.140625" style="16"/>
    <col min="2306" max="2306" width="5" style="16" customWidth="1"/>
    <col min="2307" max="2307" width="13" style="16" customWidth="1"/>
    <col min="2308" max="2308" width="16.85546875" style="16" customWidth="1"/>
    <col min="2309" max="2309" width="7.42578125" style="16" customWidth="1"/>
    <col min="2310" max="2310" width="14.42578125" style="16" customWidth="1"/>
    <col min="2311" max="2311" width="4.140625" style="16" customWidth="1"/>
    <col min="2312" max="2312" width="17.28515625" style="16" customWidth="1"/>
    <col min="2313" max="2313" width="22" style="16" customWidth="1"/>
    <col min="2314" max="2314" width="2.7109375" style="16" customWidth="1"/>
    <col min="2315" max="2315" width="15.140625" style="16" customWidth="1"/>
    <col min="2316" max="2316" width="14.42578125" style="16" customWidth="1"/>
    <col min="2317" max="2317" width="19" style="16" customWidth="1"/>
    <col min="2318" max="2561" width="9.140625" style="16"/>
    <col min="2562" max="2562" width="5" style="16" customWidth="1"/>
    <col min="2563" max="2563" width="13" style="16" customWidth="1"/>
    <col min="2564" max="2564" width="16.85546875" style="16" customWidth="1"/>
    <col min="2565" max="2565" width="7.42578125" style="16" customWidth="1"/>
    <col min="2566" max="2566" width="14.42578125" style="16" customWidth="1"/>
    <col min="2567" max="2567" width="4.140625" style="16" customWidth="1"/>
    <col min="2568" max="2568" width="17.28515625" style="16" customWidth="1"/>
    <col min="2569" max="2569" width="22" style="16" customWidth="1"/>
    <col min="2570" max="2570" width="2.7109375" style="16" customWidth="1"/>
    <col min="2571" max="2571" width="15.140625" style="16" customWidth="1"/>
    <col min="2572" max="2572" width="14.42578125" style="16" customWidth="1"/>
    <col min="2573" max="2573" width="19" style="16" customWidth="1"/>
    <col min="2574" max="2817" width="9.140625" style="16"/>
    <col min="2818" max="2818" width="5" style="16" customWidth="1"/>
    <col min="2819" max="2819" width="13" style="16" customWidth="1"/>
    <col min="2820" max="2820" width="16.85546875" style="16" customWidth="1"/>
    <col min="2821" max="2821" width="7.42578125" style="16" customWidth="1"/>
    <col min="2822" max="2822" width="14.42578125" style="16" customWidth="1"/>
    <col min="2823" max="2823" width="4.140625" style="16" customWidth="1"/>
    <col min="2824" max="2824" width="17.28515625" style="16" customWidth="1"/>
    <col min="2825" max="2825" width="22" style="16" customWidth="1"/>
    <col min="2826" max="2826" width="2.7109375" style="16" customWidth="1"/>
    <col min="2827" max="2827" width="15.140625" style="16" customWidth="1"/>
    <col min="2828" max="2828" width="14.42578125" style="16" customWidth="1"/>
    <col min="2829" max="2829" width="19" style="16" customWidth="1"/>
    <col min="2830" max="3073" width="9.140625" style="16"/>
    <col min="3074" max="3074" width="5" style="16" customWidth="1"/>
    <col min="3075" max="3075" width="13" style="16" customWidth="1"/>
    <col min="3076" max="3076" width="16.85546875" style="16" customWidth="1"/>
    <col min="3077" max="3077" width="7.42578125" style="16" customWidth="1"/>
    <col min="3078" max="3078" width="14.42578125" style="16" customWidth="1"/>
    <col min="3079" max="3079" width="4.140625" style="16" customWidth="1"/>
    <col min="3080" max="3080" width="17.28515625" style="16" customWidth="1"/>
    <col min="3081" max="3081" width="22" style="16" customWidth="1"/>
    <col min="3082" max="3082" width="2.7109375" style="16" customWidth="1"/>
    <col min="3083" max="3083" width="15.140625" style="16" customWidth="1"/>
    <col min="3084" max="3084" width="14.42578125" style="16" customWidth="1"/>
    <col min="3085" max="3085" width="19" style="16" customWidth="1"/>
    <col min="3086" max="3329" width="9.140625" style="16"/>
    <col min="3330" max="3330" width="5" style="16" customWidth="1"/>
    <col min="3331" max="3331" width="13" style="16" customWidth="1"/>
    <col min="3332" max="3332" width="16.85546875" style="16" customWidth="1"/>
    <col min="3333" max="3333" width="7.42578125" style="16" customWidth="1"/>
    <col min="3334" max="3334" width="14.42578125" style="16" customWidth="1"/>
    <col min="3335" max="3335" width="4.140625" style="16" customWidth="1"/>
    <col min="3336" max="3336" width="17.28515625" style="16" customWidth="1"/>
    <col min="3337" max="3337" width="22" style="16" customWidth="1"/>
    <col min="3338" max="3338" width="2.7109375" style="16" customWidth="1"/>
    <col min="3339" max="3339" width="15.140625" style="16" customWidth="1"/>
    <col min="3340" max="3340" width="14.42578125" style="16" customWidth="1"/>
    <col min="3341" max="3341" width="19" style="16" customWidth="1"/>
    <col min="3342" max="3585" width="9.140625" style="16"/>
    <col min="3586" max="3586" width="5" style="16" customWidth="1"/>
    <col min="3587" max="3587" width="13" style="16" customWidth="1"/>
    <col min="3588" max="3588" width="16.85546875" style="16" customWidth="1"/>
    <col min="3589" max="3589" width="7.42578125" style="16" customWidth="1"/>
    <col min="3590" max="3590" width="14.42578125" style="16" customWidth="1"/>
    <col min="3591" max="3591" width="4.140625" style="16" customWidth="1"/>
    <col min="3592" max="3592" width="17.28515625" style="16" customWidth="1"/>
    <col min="3593" max="3593" width="22" style="16" customWidth="1"/>
    <col min="3594" max="3594" width="2.7109375" style="16" customWidth="1"/>
    <col min="3595" max="3595" width="15.140625" style="16" customWidth="1"/>
    <col min="3596" max="3596" width="14.42578125" style="16" customWidth="1"/>
    <col min="3597" max="3597" width="19" style="16" customWidth="1"/>
    <col min="3598" max="3841" width="9.140625" style="16"/>
    <col min="3842" max="3842" width="5" style="16" customWidth="1"/>
    <col min="3843" max="3843" width="13" style="16" customWidth="1"/>
    <col min="3844" max="3844" width="16.85546875" style="16" customWidth="1"/>
    <col min="3845" max="3845" width="7.42578125" style="16" customWidth="1"/>
    <col min="3846" max="3846" width="14.42578125" style="16" customWidth="1"/>
    <col min="3847" max="3847" width="4.140625" style="16" customWidth="1"/>
    <col min="3848" max="3848" width="17.28515625" style="16" customWidth="1"/>
    <col min="3849" max="3849" width="22" style="16" customWidth="1"/>
    <col min="3850" max="3850" width="2.7109375" style="16" customWidth="1"/>
    <col min="3851" max="3851" width="15.140625" style="16" customWidth="1"/>
    <col min="3852" max="3852" width="14.42578125" style="16" customWidth="1"/>
    <col min="3853" max="3853" width="19" style="16" customWidth="1"/>
    <col min="3854" max="4097" width="9.140625" style="16"/>
    <col min="4098" max="4098" width="5" style="16" customWidth="1"/>
    <col min="4099" max="4099" width="13" style="16" customWidth="1"/>
    <col min="4100" max="4100" width="16.85546875" style="16" customWidth="1"/>
    <col min="4101" max="4101" width="7.42578125" style="16" customWidth="1"/>
    <col min="4102" max="4102" width="14.42578125" style="16" customWidth="1"/>
    <col min="4103" max="4103" width="4.140625" style="16" customWidth="1"/>
    <col min="4104" max="4104" width="17.28515625" style="16" customWidth="1"/>
    <col min="4105" max="4105" width="22" style="16" customWidth="1"/>
    <col min="4106" max="4106" width="2.7109375" style="16" customWidth="1"/>
    <col min="4107" max="4107" width="15.140625" style="16" customWidth="1"/>
    <col min="4108" max="4108" width="14.42578125" style="16" customWidth="1"/>
    <col min="4109" max="4109" width="19" style="16" customWidth="1"/>
    <col min="4110" max="4353" width="9.140625" style="16"/>
    <col min="4354" max="4354" width="5" style="16" customWidth="1"/>
    <col min="4355" max="4355" width="13" style="16" customWidth="1"/>
    <col min="4356" max="4356" width="16.85546875" style="16" customWidth="1"/>
    <col min="4357" max="4357" width="7.42578125" style="16" customWidth="1"/>
    <col min="4358" max="4358" width="14.42578125" style="16" customWidth="1"/>
    <col min="4359" max="4359" width="4.140625" style="16" customWidth="1"/>
    <col min="4360" max="4360" width="17.28515625" style="16" customWidth="1"/>
    <col min="4361" max="4361" width="22" style="16" customWidth="1"/>
    <col min="4362" max="4362" width="2.7109375" style="16" customWidth="1"/>
    <col min="4363" max="4363" width="15.140625" style="16" customWidth="1"/>
    <col min="4364" max="4364" width="14.42578125" style="16" customWidth="1"/>
    <col min="4365" max="4365" width="19" style="16" customWidth="1"/>
    <col min="4366" max="4609" width="9.140625" style="16"/>
    <col min="4610" max="4610" width="5" style="16" customWidth="1"/>
    <col min="4611" max="4611" width="13" style="16" customWidth="1"/>
    <col min="4612" max="4612" width="16.85546875" style="16" customWidth="1"/>
    <col min="4613" max="4613" width="7.42578125" style="16" customWidth="1"/>
    <col min="4614" max="4614" width="14.42578125" style="16" customWidth="1"/>
    <col min="4615" max="4615" width="4.140625" style="16" customWidth="1"/>
    <col min="4616" max="4616" width="17.28515625" style="16" customWidth="1"/>
    <col min="4617" max="4617" width="22" style="16" customWidth="1"/>
    <col min="4618" max="4618" width="2.7109375" style="16" customWidth="1"/>
    <col min="4619" max="4619" width="15.140625" style="16" customWidth="1"/>
    <col min="4620" max="4620" width="14.42578125" style="16" customWidth="1"/>
    <col min="4621" max="4621" width="19" style="16" customWidth="1"/>
    <col min="4622" max="4865" width="9.140625" style="16"/>
    <col min="4866" max="4866" width="5" style="16" customWidth="1"/>
    <col min="4867" max="4867" width="13" style="16" customWidth="1"/>
    <col min="4868" max="4868" width="16.85546875" style="16" customWidth="1"/>
    <col min="4869" max="4869" width="7.42578125" style="16" customWidth="1"/>
    <col min="4870" max="4870" width="14.42578125" style="16" customWidth="1"/>
    <col min="4871" max="4871" width="4.140625" style="16" customWidth="1"/>
    <col min="4872" max="4872" width="17.28515625" style="16" customWidth="1"/>
    <col min="4873" max="4873" width="22" style="16" customWidth="1"/>
    <col min="4874" max="4874" width="2.7109375" style="16" customWidth="1"/>
    <col min="4875" max="4875" width="15.140625" style="16" customWidth="1"/>
    <col min="4876" max="4876" width="14.42578125" style="16" customWidth="1"/>
    <col min="4877" max="4877" width="19" style="16" customWidth="1"/>
    <col min="4878" max="5121" width="9.140625" style="16"/>
    <col min="5122" max="5122" width="5" style="16" customWidth="1"/>
    <col min="5123" max="5123" width="13" style="16" customWidth="1"/>
    <col min="5124" max="5124" width="16.85546875" style="16" customWidth="1"/>
    <col min="5125" max="5125" width="7.42578125" style="16" customWidth="1"/>
    <col min="5126" max="5126" width="14.42578125" style="16" customWidth="1"/>
    <col min="5127" max="5127" width="4.140625" style="16" customWidth="1"/>
    <col min="5128" max="5128" width="17.28515625" style="16" customWidth="1"/>
    <col min="5129" max="5129" width="22" style="16" customWidth="1"/>
    <col min="5130" max="5130" width="2.7109375" style="16" customWidth="1"/>
    <col min="5131" max="5131" width="15.140625" style="16" customWidth="1"/>
    <col min="5132" max="5132" width="14.42578125" style="16" customWidth="1"/>
    <col min="5133" max="5133" width="19" style="16" customWidth="1"/>
    <col min="5134" max="5377" width="9.140625" style="16"/>
    <col min="5378" max="5378" width="5" style="16" customWidth="1"/>
    <col min="5379" max="5379" width="13" style="16" customWidth="1"/>
    <col min="5380" max="5380" width="16.85546875" style="16" customWidth="1"/>
    <col min="5381" max="5381" width="7.42578125" style="16" customWidth="1"/>
    <col min="5382" max="5382" width="14.42578125" style="16" customWidth="1"/>
    <col min="5383" max="5383" width="4.140625" style="16" customWidth="1"/>
    <col min="5384" max="5384" width="17.28515625" style="16" customWidth="1"/>
    <col min="5385" max="5385" width="22" style="16" customWidth="1"/>
    <col min="5386" max="5386" width="2.7109375" style="16" customWidth="1"/>
    <col min="5387" max="5387" width="15.140625" style="16" customWidth="1"/>
    <col min="5388" max="5388" width="14.42578125" style="16" customWidth="1"/>
    <col min="5389" max="5389" width="19" style="16" customWidth="1"/>
    <col min="5390" max="5633" width="9.140625" style="16"/>
    <col min="5634" max="5634" width="5" style="16" customWidth="1"/>
    <col min="5635" max="5635" width="13" style="16" customWidth="1"/>
    <col min="5636" max="5636" width="16.85546875" style="16" customWidth="1"/>
    <col min="5637" max="5637" width="7.42578125" style="16" customWidth="1"/>
    <col min="5638" max="5638" width="14.42578125" style="16" customWidth="1"/>
    <col min="5639" max="5639" width="4.140625" style="16" customWidth="1"/>
    <col min="5640" max="5640" width="17.28515625" style="16" customWidth="1"/>
    <col min="5641" max="5641" width="22" style="16" customWidth="1"/>
    <col min="5642" max="5642" width="2.7109375" style="16" customWidth="1"/>
    <col min="5643" max="5643" width="15.140625" style="16" customWidth="1"/>
    <col min="5644" max="5644" width="14.42578125" style="16" customWidth="1"/>
    <col min="5645" max="5645" width="19" style="16" customWidth="1"/>
    <col min="5646" max="5889" width="9.140625" style="16"/>
    <col min="5890" max="5890" width="5" style="16" customWidth="1"/>
    <col min="5891" max="5891" width="13" style="16" customWidth="1"/>
    <col min="5892" max="5892" width="16.85546875" style="16" customWidth="1"/>
    <col min="5893" max="5893" width="7.42578125" style="16" customWidth="1"/>
    <col min="5894" max="5894" width="14.42578125" style="16" customWidth="1"/>
    <col min="5895" max="5895" width="4.140625" style="16" customWidth="1"/>
    <col min="5896" max="5896" width="17.28515625" style="16" customWidth="1"/>
    <col min="5897" max="5897" width="22" style="16" customWidth="1"/>
    <col min="5898" max="5898" width="2.7109375" style="16" customWidth="1"/>
    <col min="5899" max="5899" width="15.140625" style="16" customWidth="1"/>
    <col min="5900" max="5900" width="14.42578125" style="16" customWidth="1"/>
    <col min="5901" max="5901" width="19" style="16" customWidth="1"/>
    <col min="5902" max="6145" width="9.140625" style="16"/>
    <col min="6146" max="6146" width="5" style="16" customWidth="1"/>
    <col min="6147" max="6147" width="13" style="16" customWidth="1"/>
    <col min="6148" max="6148" width="16.85546875" style="16" customWidth="1"/>
    <col min="6149" max="6149" width="7.42578125" style="16" customWidth="1"/>
    <col min="6150" max="6150" width="14.42578125" style="16" customWidth="1"/>
    <col min="6151" max="6151" width="4.140625" style="16" customWidth="1"/>
    <col min="6152" max="6152" width="17.28515625" style="16" customWidth="1"/>
    <col min="6153" max="6153" width="22" style="16" customWidth="1"/>
    <col min="6154" max="6154" width="2.7109375" style="16" customWidth="1"/>
    <col min="6155" max="6155" width="15.140625" style="16" customWidth="1"/>
    <col min="6156" max="6156" width="14.42578125" style="16" customWidth="1"/>
    <col min="6157" max="6157" width="19" style="16" customWidth="1"/>
    <col min="6158" max="6401" width="9.140625" style="16"/>
    <col min="6402" max="6402" width="5" style="16" customWidth="1"/>
    <col min="6403" max="6403" width="13" style="16" customWidth="1"/>
    <col min="6404" max="6404" width="16.85546875" style="16" customWidth="1"/>
    <col min="6405" max="6405" width="7.42578125" style="16" customWidth="1"/>
    <col min="6406" max="6406" width="14.42578125" style="16" customWidth="1"/>
    <col min="6407" max="6407" width="4.140625" style="16" customWidth="1"/>
    <col min="6408" max="6408" width="17.28515625" style="16" customWidth="1"/>
    <col min="6409" max="6409" width="22" style="16" customWidth="1"/>
    <col min="6410" max="6410" width="2.7109375" style="16" customWidth="1"/>
    <col min="6411" max="6411" width="15.140625" style="16" customWidth="1"/>
    <col min="6412" max="6412" width="14.42578125" style="16" customWidth="1"/>
    <col min="6413" max="6413" width="19" style="16" customWidth="1"/>
    <col min="6414" max="6657" width="9.140625" style="16"/>
    <col min="6658" max="6658" width="5" style="16" customWidth="1"/>
    <col min="6659" max="6659" width="13" style="16" customWidth="1"/>
    <col min="6660" max="6660" width="16.85546875" style="16" customWidth="1"/>
    <col min="6661" max="6661" width="7.42578125" style="16" customWidth="1"/>
    <col min="6662" max="6662" width="14.42578125" style="16" customWidth="1"/>
    <col min="6663" max="6663" width="4.140625" style="16" customWidth="1"/>
    <col min="6664" max="6664" width="17.28515625" style="16" customWidth="1"/>
    <col min="6665" max="6665" width="22" style="16" customWidth="1"/>
    <col min="6666" max="6666" width="2.7109375" style="16" customWidth="1"/>
    <col min="6667" max="6667" width="15.140625" style="16" customWidth="1"/>
    <col min="6668" max="6668" width="14.42578125" style="16" customWidth="1"/>
    <col min="6669" max="6669" width="19" style="16" customWidth="1"/>
    <col min="6670" max="6913" width="9.140625" style="16"/>
    <col min="6914" max="6914" width="5" style="16" customWidth="1"/>
    <col min="6915" max="6915" width="13" style="16" customWidth="1"/>
    <col min="6916" max="6916" width="16.85546875" style="16" customWidth="1"/>
    <col min="6917" max="6917" width="7.42578125" style="16" customWidth="1"/>
    <col min="6918" max="6918" width="14.42578125" style="16" customWidth="1"/>
    <col min="6919" max="6919" width="4.140625" style="16" customWidth="1"/>
    <col min="6920" max="6920" width="17.28515625" style="16" customWidth="1"/>
    <col min="6921" max="6921" width="22" style="16" customWidth="1"/>
    <col min="6922" max="6922" width="2.7109375" style="16" customWidth="1"/>
    <col min="6923" max="6923" width="15.140625" style="16" customWidth="1"/>
    <col min="6924" max="6924" width="14.42578125" style="16" customWidth="1"/>
    <col min="6925" max="6925" width="19" style="16" customWidth="1"/>
    <col min="6926" max="7169" width="9.140625" style="16"/>
    <col min="7170" max="7170" width="5" style="16" customWidth="1"/>
    <col min="7171" max="7171" width="13" style="16" customWidth="1"/>
    <col min="7172" max="7172" width="16.85546875" style="16" customWidth="1"/>
    <col min="7173" max="7173" width="7.42578125" style="16" customWidth="1"/>
    <col min="7174" max="7174" width="14.42578125" style="16" customWidth="1"/>
    <col min="7175" max="7175" width="4.140625" style="16" customWidth="1"/>
    <col min="7176" max="7176" width="17.28515625" style="16" customWidth="1"/>
    <col min="7177" max="7177" width="22" style="16" customWidth="1"/>
    <col min="7178" max="7178" width="2.7109375" style="16" customWidth="1"/>
    <col min="7179" max="7179" width="15.140625" style="16" customWidth="1"/>
    <col min="7180" max="7180" width="14.42578125" style="16" customWidth="1"/>
    <col min="7181" max="7181" width="19" style="16" customWidth="1"/>
    <col min="7182" max="7425" width="9.140625" style="16"/>
    <col min="7426" max="7426" width="5" style="16" customWidth="1"/>
    <col min="7427" max="7427" width="13" style="16" customWidth="1"/>
    <col min="7428" max="7428" width="16.85546875" style="16" customWidth="1"/>
    <col min="7429" max="7429" width="7.42578125" style="16" customWidth="1"/>
    <col min="7430" max="7430" width="14.42578125" style="16" customWidth="1"/>
    <col min="7431" max="7431" width="4.140625" style="16" customWidth="1"/>
    <col min="7432" max="7432" width="17.28515625" style="16" customWidth="1"/>
    <col min="7433" max="7433" width="22" style="16" customWidth="1"/>
    <col min="7434" max="7434" width="2.7109375" style="16" customWidth="1"/>
    <col min="7435" max="7435" width="15.140625" style="16" customWidth="1"/>
    <col min="7436" max="7436" width="14.42578125" style="16" customWidth="1"/>
    <col min="7437" max="7437" width="19" style="16" customWidth="1"/>
    <col min="7438" max="7681" width="9.140625" style="16"/>
    <col min="7682" max="7682" width="5" style="16" customWidth="1"/>
    <col min="7683" max="7683" width="13" style="16" customWidth="1"/>
    <col min="7684" max="7684" width="16.85546875" style="16" customWidth="1"/>
    <col min="7685" max="7685" width="7.42578125" style="16" customWidth="1"/>
    <col min="7686" max="7686" width="14.42578125" style="16" customWidth="1"/>
    <col min="7687" max="7687" width="4.140625" style="16" customWidth="1"/>
    <col min="7688" max="7688" width="17.28515625" style="16" customWidth="1"/>
    <col min="7689" max="7689" width="22" style="16" customWidth="1"/>
    <col min="7690" max="7690" width="2.7109375" style="16" customWidth="1"/>
    <col min="7691" max="7691" width="15.140625" style="16" customWidth="1"/>
    <col min="7692" max="7692" width="14.42578125" style="16" customWidth="1"/>
    <col min="7693" max="7693" width="19" style="16" customWidth="1"/>
    <col min="7694" max="7937" width="9.140625" style="16"/>
    <col min="7938" max="7938" width="5" style="16" customWidth="1"/>
    <col min="7939" max="7939" width="13" style="16" customWidth="1"/>
    <col min="7940" max="7940" width="16.85546875" style="16" customWidth="1"/>
    <col min="7941" max="7941" width="7.42578125" style="16" customWidth="1"/>
    <col min="7942" max="7942" width="14.42578125" style="16" customWidth="1"/>
    <col min="7943" max="7943" width="4.140625" style="16" customWidth="1"/>
    <col min="7944" max="7944" width="17.28515625" style="16" customWidth="1"/>
    <col min="7945" max="7945" width="22" style="16" customWidth="1"/>
    <col min="7946" max="7946" width="2.7109375" style="16" customWidth="1"/>
    <col min="7947" max="7947" width="15.140625" style="16" customWidth="1"/>
    <col min="7948" max="7948" width="14.42578125" style="16" customWidth="1"/>
    <col min="7949" max="7949" width="19" style="16" customWidth="1"/>
    <col min="7950" max="8193" width="9.140625" style="16"/>
    <col min="8194" max="8194" width="5" style="16" customWidth="1"/>
    <col min="8195" max="8195" width="13" style="16" customWidth="1"/>
    <col min="8196" max="8196" width="16.85546875" style="16" customWidth="1"/>
    <col min="8197" max="8197" width="7.42578125" style="16" customWidth="1"/>
    <col min="8198" max="8198" width="14.42578125" style="16" customWidth="1"/>
    <col min="8199" max="8199" width="4.140625" style="16" customWidth="1"/>
    <col min="8200" max="8200" width="17.28515625" style="16" customWidth="1"/>
    <col min="8201" max="8201" width="22" style="16" customWidth="1"/>
    <col min="8202" max="8202" width="2.7109375" style="16" customWidth="1"/>
    <col min="8203" max="8203" width="15.140625" style="16" customWidth="1"/>
    <col min="8204" max="8204" width="14.42578125" style="16" customWidth="1"/>
    <col min="8205" max="8205" width="19" style="16" customWidth="1"/>
    <col min="8206" max="8449" width="9.140625" style="16"/>
    <col min="8450" max="8450" width="5" style="16" customWidth="1"/>
    <col min="8451" max="8451" width="13" style="16" customWidth="1"/>
    <col min="8452" max="8452" width="16.85546875" style="16" customWidth="1"/>
    <col min="8453" max="8453" width="7.42578125" style="16" customWidth="1"/>
    <col min="8454" max="8454" width="14.42578125" style="16" customWidth="1"/>
    <col min="8455" max="8455" width="4.140625" style="16" customWidth="1"/>
    <col min="8456" max="8456" width="17.28515625" style="16" customWidth="1"/>
    <col min="8457" max="8457" width="22" style="16" customWidth="1"/>
    <col min="8458" max="8458" width="2.7109375" style="16" customWidth="1"/>
    <col min="8459" max="8459" width="15.140625" style="16" customWidth="1"/>
    <col min="8460" max="8460" width="14.42578125" style="16" customWidth="1"/>
    <col min="8461" max="8461" width="19" style="16" customWidth="1"/>
    <col min="8462" max="8705" width="9.140625" style="16"/>
    <col min="8706" max="8706" width="5" style="16" customWidth="1"/>
    <col min="8707" max="8707" width="13" style="16" customWidth="1"/>
    <col min="8708" max="8708" width="16.85546875" style="16" customWidth="1"/>
    <col min="8709" max="8709" width="7.42578125" style="16" customWidth="1"/>
    <col min="8710" max="8710" width="14.42578125" style="16" customWidth="1"/>
    <col min="8711" max="8711" width="4.140625" style="16" customWidth="1"/>
    <col min="8712" max="8712" width="17.28515625" style="16" customWidth="1"/>
    <col min="8713" max="8713" width="22" style="16" customWidth="1"/>
    <col min="8714" max="8714" width="2.7109375" style="16" customWidth="1"/>
    <col min="8715" max="8715" width="15.140625" style="16" customWidth="1"/>
    <col min="8716" max="8716" width="14.42578125" style="16" customWidth="1"/>
    <col min="8717" max="8717" width="19" style="16" customWidth="1"/>
    <col min="8718" max="8961" width="9.140625" style="16"/>
    <col min="8962" max="8962" width="5" style="16" customWidth="1"/>
    <col min="8963" max="8963" width="13" style="16" customWidth="1"/>
    <col min="8964" max="8964" width="16.85546875" style="16" customWidth="1"/>
    <col min="8965" max="8965" width="7.42578125" style="16" customWidth="1"/>
    <col min="8966" max="8966" width="14.42578125" style="16" customWidth="1"/>
    <col min="8967" max="8967" width="4.140625" style="16" customWidth="1"/>
    <col min="8968" max="8968" width="17.28515625" style="16" customWidth="1"/>
    <col min="8969" max="8969" width="22" style="16" customWidth="1"/>
    <col min="8970" max="8970" width="2.7109375" style="16" customWidth="1"/>
    <col min="8971" max="8971" width="15.140625" style="16" customWidth="1"/>
    <col min="8972" max="8972" width="14.42578125" style="16" customWidth="1"/>
    <col min="8973" max="8973" width="19" style="16" customWidth="1"/>
    <col min="8974" max="9217" width="9.140625" style="16"/>
    <col min="9218" max="9218" width="5" style="16" customWidth="1"/>
    <col min="9219" max="9219" width="13" style="16" customWidth="1"/>
    <col min="9220" max="9220" width="16.85546875" style="16" customWidth="1"/>
    <col min="9221" max="9221" width="7.42578125" style="16" customWidth="1"/>
    <col min="9222" max="9222" width="14.42578125" style="16" customWidth="1"/>
    <col min="9223" max="9223" width="4.140625" style="16" customWidth="1"/>
    <col min="9224" max="9224" width="17.28515625" style="16" customWidth="1"/>
    <col min="9225" max="9225" width="22" style="16" customWidth="1"/>
    <col min="9226" max="9226" width="2.7109375" style="16" customWidth="1"/>
    <col min="9227" max="9227" width="15.140625" style="16" customWidth="1"/>
    <col min="9228" max="9228" width="14.42578125" style="16" customWidth="1"/>
    <col min="9229" max="9229" width="19" style="16" customWidth="1"/>
    <col min="9230" max="9473" width="9.140625" style="16"/>
    <col min="9474" max="9474" width="5" style="16" customWidth="1"/>
    <col min="9475" max="9475" width="13" style="16" customWidth="1"/>
    <col min="9476" max="9476" width="16.85546875" style="16" customWidth="1"/>
    <col min="9477" max="9477" width="7.42578125" style="16" customWidth="1"/>
    <col min="9478" max="9478" width="14.42578125" style="16" customWidth="1"/>
    <col min="9479" max="9479" width="4.140625" style="16" customWidth="1"/>
    <col min="9480" max="9480" width="17.28515625" style="16" customWidth="1"/>
    <col min="9481" max="9481" width="22" style="16" customWidth="1"/>
    <col min="9482" max="9482" width="2.7109375" style="16" customWidth="1"/>
    <col min="9483" max="9483" width="15.140625" style="16" customWidth="1"/>
    <col min="9484" max="9484" width="14.42578125" style="16" customWidth="1"/>
    <col min="9485" max="9485" width="19" style="16" customWidth="1"/>
    <col min="9486" max="9729" width="9.140625" style="16"/>
    <col min="9730" max="9730" width="5" style="16" customWidth="1"/>
    <col min="9731" max="9731" width="13" style="16" customWidth="1"/>
    <col min="9732" max="9732" width="16.85546875" style="16" customWidth="1"/>
    <col min="9733" max="9733" width="7.42578125" style="16" customWidth="1"/>
    <col min="9734" max="9734" width="14.42578125" style="16" customWidth="1"/>
    <col min="9735" max="9735" width="4.140625" style="16" customWidth="1"/>
    <col min="9736" max="9736" width="17.28515625" style="16" customWidth="1"/>
    <col min="9737" max="9737" width="22" style="16" customWidth="1"/>
    <col min="9738" max="9738" width="2.7109375" style="16" customWidth="1"/>
    <col min="9739" max="9739" width="15.140625" style="16" customWidth="1"/>
    <col min="9740" max="9740" width="14.42578125" style="16" customWidth="1"/>
    <col min="9741" max="9741" width="19" style="16" customWidth="1"/>
    <col min="9742" max="9985" width="9.140625" style="16"/>
    <col min="9986" max="9986" width="5" style="16" customWidth="1"/>
    <col min="9987" max="9987" width="13" style="16" customWidth="1"/>
    <col min="9988" max="9988" width="16.85546875" style="16" customWidth="1"/>
    <col min="9989" max="9989" width="7.42578125" style="16" customWidth="1"/>
    <col min="9990" max="9990" width="14.42578125" style="16" customWidth="1"/>
    <col min="9991" max="9991" width="4.140625" style="16" customWidth="1"/>
    <col min="9992" max="9992" width="17.28515625" style="16" customWidth="1"/>
    <col min="9993" max="9993" width="22" style="16" customWidth="1"/>
    <col min="9994" max="9994" width="2.7109375" style="16" customWidth="1"/>
    <col min="9995" max="9995" width="15.140625" style="16" customWidth="1"/>
    <col min="9996" max="9996" width="14.42578125" style="16" customWidth="1"/>
    <col min="9997" max="9997" width="19" style="16" customWidth="1"/>
    <col min="9998" max="10241" width="9.140625" style="16"/>
    <col min="10242" max="10242" width="5" style="16" customWidth="1"/>
    <col min="10243" max="10243" width="13" style="16" customWidth="1"/>
    <col min="10244" max="10244" width="16.85546875" style="16" customWidth="1"/>
    <col min="10245" max="10245" width="7.42578125" style="16" customWidth="1"/>
    <col min="10246" max="10246" width="14.42578125" style="16" customWidth="1"/>
    <col min="10247" max="10247" width="4.140625" style="16" customWidth="1"/>
    <col min="10248" max="10248" width="17.28515625" style="16" customWidth="1"/>
    <col min="10249" max="10249" width="22" style="16" customWidth="1"/>
    <col min="10250" max="10250" width="2.7109375" style="16" customWidth="1"/>
    <col min="10251" max="10251" width="15.140625" style="16" customWidth="1"/>
    <col min="10252" max="10252" width="14.42578125" style="16" customWidth="1"/>
    <col min="10253" max="10253" width="19" style="16" customWidth="1"/>
    <col min="10254" max="10497" width="9.140625" style="16"/>
    <col min="10498" max="10498" width="5" style="16" customWidth="1"/>
    <col min="10499" max="10499" width="13" style="16" customWidth="1"/>
    <col min="10500" max="10500" width="16.85546875" style="16" customWidth="1"/>
    <col min="10501" max="10501" width="7.42578125" style="16" customWidth="1"/>
    <col min="10502" max="10502" width="14.42578125" style="16" customWidth="1"/>
    <col min="10503" max="10503" width="4.140625" style="16" customWidth="1"/>
    <col min="10504" max="10504" width="17.28515625" style="16" customWidth="1"/>
    <col min="10505" max="10505" width="22" style="16" customWidth="1"/>
    <col min="10506" max="10506" width="2.7109375" style="16" customWidth="1"/>
    <col min="10507" max="10507" width="15.140625" style="16" customWidth="1"/>
    <col min="10508" max="10508" width="14.42578125" style="16" customWidth="1"/>
    <col min="10509" max="10509" width="19" style="16" customWidth="1"/>
    <col min="10510" max="10753" width="9.140625" style="16"/>
    <col min="10754" max="10754" width="5" style="16" customWidth="1"/>
    <col min="10755" max="10755" width="13" style="16" customWidth="1"/>
    <col min="10756" max="10756" width="16.85546875" style="16" customWidth="1"/>
    <col min="10757" max="10757" width="7.42578125" style="16" customWidth="1"/>
    <col min="10758" max="10758" width="14.42578125" style="16" customWidth="1"/>
    <col min="10759" max="10759" width="4.140625" style="16" customWidth="1"/>
    <col min="10760" max="10760" width="17.28515625" style="16" customWidth="1"/>
    <col min="10761" max="10761" width="22" style="16" customWidth="1"/>
    <col min="10762" max="10762" width="2.7109375" style="16" customWidth="1"/>
    <col min="10763" max="10763" width="15.140625" style="16" customWidth="1"/>
    <col min="10764" max="10764" width="14.42578125" style="16" customWidth="1"/>
    <col min="10765" max="10765" width="19" style="16" customWidth="1"/>
    <col min="10766" max="11009" width="9.140625" style="16"/>
    <col min="11010" max="11010" width="5" style="16" customWidth="1"/>
    <col min="11011" max="11011" width="13" style="16" customWidth="1"/>
    <col min="11012" max="11012" width="16.85546875" style="16" customWidth="1"/>
    <col min="11013" max="11013" width="7.42578125" style="16" customWidth="1"/>
    <col min="11014" max="11014" width="14.42578125" style="16" customWidth="1"/>
    <col min="11015" max="11015" width="4.140625" style="16" customWidth="1"/>
    <col min="11016" max="11016" width="17.28515625" style="16" customWidth="1"/>
    <col min="11017" max="11017" width="22" style="16" customWidth="1"/>
    <col min="11018" max="11018" width="2.7109375" style="16" customWidth="1"/>
    <col min="11019" max="11019" width="15.140625" style="16" customWidth="1"/>
    <col min="11020" max="11020" width="14.42578125" style="16" customWidth="1"/>
    <col min="11021" max="11021" width="19" style="16" customWidth="1"/>
    <col min="11022" max="11265" width="9.140625" style="16"/>
    <col min="11266" max="11266" width="5" style="16" customWidth="1"/>
    <col min="11267" max="11267" width="13" style="16" customWidth="1"/>
    <col min="11268" max="11268" width="16.85546875" style="16" customWidth="1"/>
    <col min="11269" max="11269" width="7.42578125" style="16" customWidth="1"/>
    <col min="11270" max="11270" width="14.42578125" style="16" customWidth="1"/>
    <col min="11271" max="11271" width="4.140625" style="16" customWidth="1"/>
    <col min="11272" max="11272" width="17.28515625" style="16" customWidth="1"/>
    <col min="11273" max="11273" width="22" style="16" customWidth="1"/>
    <col min="11274" max="11274" width="2.7109375" style="16" customWidth="1"/>
    <col min="11275" max="11275" width="15.140625" style="16" customWidth="1"/>
    <col min="11276" max="11276" width="14.42578125" style="16" customWidth="1"/>
    <col min="11277" max="11277" width="19" style="16" customWidth="1"/>
    <col min="11278" max="11521" width="9.140625" style="16"/>
    <col min="11522" max="11522" width="5" style="16" customWidth="1"/>
    <col min="11523" max="11523" width="13" style="16" customWidth="1"/>
    <col min="11524" max="11524" width="16.85546875" style="16" customWidth="1"/>
    <col min="11525" max="11525" width="7.42578125" style="16" customWidth="1"/>
    <col min="11526" max="11526" width="14.42578125" style="16" customWidth="1"/>
    <col min="11527" max="11527" width="4.140625" style="16" customWidth="1"/>
    <col min="11528" max="11528" width="17.28515625" style="16" customWidth="1"/>
    <col min="11529" max="11529" width="22" style="16" customWidth="1"/>
    <col min="11530" max="11530" width="2.7109375" style="16" customWidth="1"/>
    <col min="11531" max="11531" width="15.140625" style="16" customWidth="1"/>
    <col min="11532" max="11532" width="14.42578125" style="16" customWidth="1"/>
    <col min="11533" max="11533" width="19" style="16" customWidth="1"/>
    <col min="11534" max="11777" width="9.140625" style="16"/>
    <col min="11778" max="11778" width="5" style="16" customWidth="1"/>
    <col min="11779" max="11779" width="13" style="16" customWidth="1"/>
    <col min="11780" max="11780" width="16.85546875" style="16" customWidth="1"/>
    <col min="11781" max="11781" width="7.42578125" style="16" customWidth="1"/>
    <col min="11782" max="11782" width="14.42578125" style="16" customWidth="1"/>
    <col min="11783" max="11783" width="4.140625" style="16" customWidth="1"/>
    <col min="11784" max="11784" width="17.28515625" style="16" customWidth="1"/>
    <col min="11785" max="11785" width="22" style="16" customWidth="1"/>
    <col min="11786" max="11786" width="2.7109375" style="16" customWidth="1"/>
    <col min="11787" max="11787" width="15.140625" style="16" customWidth="1"/>
    <col min="11788" max="11788" width="14.42578125" style="16" customWidth="1"/>
    <col min="11789" max="11789" width="19" style="16" customWidth="1"/>
    <col min="11790" max="12033" width="9.140625" style="16"/>
    <col min="12034" max="12034" width="5" style="16" customWidth="1"/>
    <col min="12035" max="12035" width="13" style="16" customWidth="1"/>
    <col min="12036" max="12036" width="16.85546875" style="16" customWidth="1"/>
    <col min="12037" max="12037" width="7.42578125" style="16" customWidth="1"/>
    <col min="12038" max="12038" width="14.42578125" style="16" customWidth="1"/>
    <col min="12039" max="12039" width="4.140625" style="16" customWidth="1"/>
    <col min="12040" max="12040" width="17.28515625" style="16" customWidth="1"/>
    <col min="12041" max="12041" width="22" style="16" customWidth="1"/>
    <col min="12042" max="12042" width="2.7109375" style="16" customWidth="1"/>
    <col min="12043" max="12043" width="15.140625" style="16" customWidth="1"/>
    <col min="12044" max="12044" width="14.42578125" style="16" customWidth="1"/>
    <col min="12045" max="12045" width="19" style="16" customWidth="1"/>
    <col min="12046" max="12289" width="9.140625" style="16"/>
    <col min="12290" max="12290" width="5" style="16" customWidth="1"/>
    <col min="12291" max="12291" width="13" style="16" customWidth="1"/>
    <col min="12292" max="12292" width="16.85546875" style="16" customWidth="1"/>
    <col min="12293" max="12293" width="7.42578125" style="16" customWidth="1"/>
    <col min="12294" max="12294" width="14.42578125" style="16" customWidth="1"/>
    <col min="12295" max="12295" width="4.140625" style="16" customWidth="1"/>
    <col min="12296" max="12296" width="17.28515625" style="16" customWidth="1"/>
    <col min="12297" max="12297" width="22" style="16" customWidth="1"/>
    <col min="12298" max="12298" width="2.7109375" style="16" customWidth="1"/>
    <col min="12299" max="12299" width="15.140625" style="16" customWidth="1"/>
    <col min="12300" max="12300" width="14.42578125" style="16" customWidth="1"/>
    <col min="12301" max="12301" width="19" style="16" customWidth="1"/>
    <col min="12302" max="12545" width="9.140625" style="16"/>
    <col min="12546" max="12546" width="5" style="16" customWidth="1"/>
    <col min="12547" max="12547" width="13" style="16" customWidth="1"/>
    <col min="12548" max="12548" width="16.85546875" style="16" customWidth="1"/>
    <col min="12549" max="12549" width="7.42578125" style="16" customWidth="1"/>
    <col min="12550" max="12550" width="14.42578125" style="16" customWidth="1"/>
    <col min="12551" max="12551" width="4.140625" style="16" customWidth="1"/>
    <col min="12552" max="12552" width="17.28515625" style="16" customWidth="1"/>
    <col min="12553" max="12553" width="22" style="16" customWidth="1"/>
    <col min="12554" max="12554" width="2.7109375" style="16" customWidth="1"/>
    <col min="12555" max="12555" width="15.140625" style="16" customWidth="1"/>
    <col min="12556" max="12556" width="14.42578125" style="16" customWidth="1"/>
    <col min="12557" max="12557" width="19" style="16" customWidth="1"/>
    <col min="12558" max="12801" width="9.140625" style="16"/>
    <col min="12802" max="12802" width="5" style="16" customWidth="1"/>
    <col min="12803" max="12803" width="13" style="16" customWidth="1"/>
    <col min="12804" max="12804" width="16.85546875" style="16" customWidth="1"/>
    <col min="12805" max="12805" width="7.42578125" style="16" customWidth="1"/>
    <col min="12806" max="12806" width="14.42578125" style="16" customWidth="1"/>
    <col min="12807" max="12807" width="4.140625" style="16" customWidth="1"/>
    <col min="12808" max="12808" width="17.28515625" style="16" customWidth="1"/>
    <col min="12809" max="12809" width="22" style="16" customWidth="1"/>
    <col min="12810" max="12810" width="2.7109375" style="16" customWidth="1"/>
    <col min="12811" max="12811" width="15.140625" style="16" customWidth="1"/>
    <col min="12812" max="12812" width="14.42578125" style="16" customWidth="1"/>
    <col min="12813" max="12813" width="19" style="16" customWidth="1"/>
    <col min="12814" max="13057" width="9.140625" style="16"/>
    <col min="13058" max="13058" width="5" style="16" customWidth="1"/>
    <col min="13059" max="13059" width="13" style="16" customWidth="1"/>
    <col min="13060" max="13060" width="16.85546875" style="16" customWidth="1"/>
    <col min="13061" max="13061" width="7.42578125" style="16" customWidth="1"/>
    <col min="13062" max="13062" width="14.42578125" style="16" customWidth="1"/>
    <col min="13063" max="13063" width="4.140625" style="16" customWidth="1"/>
    <col min="13064" max="13064" width="17.28515625" style="16" customWidth="1"/>
    <col min="13065" max="13065" width="22" style="16" customWidth="1"/>
    <col min="13066" max="13066" width="2.7109375" style="16" customWidth="1"/>
    <col min="13067" max="13067" width="15.140625" style="16" customWidth="1"/>
    <col min="13068" max="13068" width="14.42578125" style="16" customWidth="1"/>
    <col min="13069" max="13069" width="19" style="16" customWidth="1"/>
    <col min="13070" max="13313" width="9.140625" style="16"/>
    <col min="13314" max="13314" width="5" style="16" customWidth="1"/>
    <col min="13315" max="13315" width="13" style="16" customWidth="1"/>
    <col min="13316" max="13316" width="16.85546875" style="16" customWidth="1"/>
    <col min="13317" max="13317" width="7.42578125" style="16" customWidth="1"/>
    <col min="13318" max="13318" width="14.42578125" style="16" customWidth="1"/>
    <col min="13319" max="13319" width="4.140625" style="16" customWidth="1"/>
    <col min="13320" max="13320" width="17.28515625" style="16" customWidth="1"/>
    <col min="13321" max="13321" width="22" style="16" customWidth="1"/>
    <col min="13322" max="13322" width="2.7109375" style="16" customWidth="1"/>
    <col min="13323" max="13323" width="15.140625" style="16" customWidth="1"/>
    <col min="13324" max="13324" width="14.42578125" style="16" customWidth="1"/>
    <col min="13325" max="13325" width="19" style="16" customWidth="1"/>
    <col min="13326" max="13569" width="9.140625" style="16"/>
    <col min="13570" max="13570" width="5" style="16" customWidth="1"/>
    <col min="13571" max="13571" width="13" style="16" customWidth="1"/>
    <col min="13572" max="13572" width="16.85546875" style="16" customWidth="1"/>
    <col min="13573" max="13573" width="7.42578125" style="16" customWidth="1"/>
    <col min="13574" max="13574" width="14.42578125" style="16" customWidth="1"/>
    <col min="13575" max="13575" width="4.140625" style="16" customWidth="1"/>
    <col min="13576" max="13576" width="17.28515625" style="16" customWidth="1"/>
    <col min="13577" max="13577" width="22" style="16" customWidth="1"/>
    <col min="13578" max="13578" width="2.7109375" style="16" customWidth="1"/>
    <col min="13579" max="13579" width="15.140625" style="16" customWidth="1"/>
    <col min="13580" max="13580" width="14.42578125" style="16" customWidth="1"/>
    <col min="13581" max="13581" width="19" style="16" customWidth="1"/>
    <col min="13582" max="13825" width="9.140625" style="16"/>
    <col min="13826" max="13826" width="5" style="16" customWidth="1"/>
    <col min="13827" max="13827" width="13" style="16" customWidth="1"/>
    <col min="13828" max="13828" width="16.85546875" style="16" customWidth="1"/>
    <col min="13829" max="13829" width="7.42578125" style="16" customWidth="1"/>
    <col min="13830" max="13830" width="14.42578125" style="16" customWidth="1"/>
    <col min="13831" max="13831" width="4.140625" style="16" customWidth="1"/>
    <col min="13832" max="13832" width="17.28515625" style="16" customWidth="1"/>
    <col min="13833" max="13833" width="22" style="16" customWidth="1"/>
    <col min="13834" max="13834" width="2.7109375" style="16" customWidth="1"/>
    <col min="13835" max="13835" width="15.140625" style="16" customWidth="1"/>
    <col min="13836" max="13836" width="14.42578125" style="16" customWidth="1"/>
    <col min="13837" max="13837" width="19" style="16" customWidth="1"/>
    <col min="13838" max="14081" width="9.140625" style="16"/>
    <col min="14082" max="14082" width="5" style="16" customWidth="1"/>
    <col min="14083" max="14083" width="13" style="16" customWidth="1"/>
    <col min="14084" max="14084" width="16.85546875" style="16" customWidth="1"/>
    <col min="14085" max="14085" width="7.42578125" style="16" customWidth="1"/>
    <col min="14086" max="14086" width="14.42578125" style="16" customWidth="1"/>
    <col min="14087" max="14087" width="4.140625" style="16" customWidth="1"/>
    <col min="14088" max="14088" width="17.28515625" style="16" customWidth="1"/>
    <col min="14089" max="14089" width="22" style="16" customWidth="1"/>
    <col min="14090" max="14090" width="2.7109375" style="16" customWidth="1"/>
    <col min="14091" max="14091" width="15.140625" style="16" customWidth="1"/>
    <col min="14092" max="14092" width="14.42578125" style="16" customWidth="1"/>
    <col min="14093" max="14093" width="19" style="16" customWidth="1"/>
    <col min="14094" max="14337" width="9.140625" style="16"/>
    <col min="14338" max="14338" width="5" style="16" customWidth="1"/>
    <col min="14339" max="14339" width="13" style="16" customWidth="1"/>
    <col min="14340" max="14340" width="16.85546875" style="16" customWidth="1"/>
    <col min="14341" max="14341" width="7.42578125" style="16" customWidth="1"/>
    <col min="14342" max="14342" width="14.42578125" style="16" customWidth="1"/>
    <col min="14343" max="14343" width="4.140625" style="16" customWidth="1"/>
    <col min="14344" max="14344" width="17.28515625" style="16" customWidth="1"/>
    <col min="14345" max="14345" width="22" style="16" customWidth="1"/>
    <col min="14346" max="14346" width="2.7109375" style="16" customWidth="1"/>
    <col min="14347" max="14347" width="15.140625" style="16" customWidth="1"/>
    <col min="14348" max="14348" width="14.42578125" style="16" customWidth="1"/>
    <col min="14349" max="14349" width="19" style="16" customWidth="1"/>
    <col min="14350" max="14593" width="9.140625" style="16"/>
    <col min="14594" max="14594" width="5" style="16" customWidth="1"/>
    <col min="14595" max="14595" width="13" style="16" customWidth="1"/>
    <col min="14596" max="14596" width="16.85546875" style="16" customWidth="1"/>
    <col min="14597" max="14597" width="7.42578125" style="16" customWidth="1"/>
    <col min="14598" max="14598" width="14.42578125" style="16" customWidth="1"/>
    <col min="14599" max="14599" width="4.140625" style="16" customWidth="1"/>
    <col min="14600" max="14600" width="17.28515625" style="16" customWidth="1"/>
    <col min="14601" max="14601" width="22" style="16" customWidth="1"/>
    <col min="14602" max="14602" width="2.7109375" style="16" customWidth="1"/>
    <col min="14603" max="14603" width="15.140625" style="16" customWidth="1"/>
    <col min="14604" max="14604" width="14.42578125" style="16" customWidth="1"/>
    <col min="14605" max="14605" width="19" style="16" customWidth="1"/>
    <col min="14606" max="14849" width="9.140625" style="16"/>
    <col min="14850" max="14850" width="5" style="16" customWidth="1"/>
    <col min="14851" max="14851" width="13" style="16" customWidth="1"/>
    <col min="14852" max="14852" width="16.85546875" style="16" customWidth="1"/>
    <col min="14853" max="14853" width="7.42578125" style="16" customWidth="1"/>
    <col min="14854" max="14854" width="14.42578125" style="16" customWidth="1"/>
    <col min="14855" max="14855" width="4.140625" style="16" customWidth="1"/>
    <col min="14856" max="14856" width="17.28515625" style="16" customWidth="1"/>
    <col min="14857" max="14857" width="22" style="16" customWidth="1"/>
    <col min="14858" max="14858" width="2.7109375" style="16" customWidth="1"/>
    <col min="14859" max="14859" width="15.140625" style="16" customWidth="1"/>
    <col min="14860" max="14860" width="14.42578125" style="16" customWidth="1"/>
    <col min="14861" max="14861" width="19" style="16" customWidth="1"/>
    <col min="14862" max="15105" width="9.140625" style="16"/>
    <col min="15106" max="15106" width="5" style="16" customWidth="1"/>
    <col min="15107" max="15107" width="13" style="16" customWidth="1"/>
    <col min="15108" max="15108" width="16.85546875" style="16" customWidth="1"/>
    <col min="15109" max="15109" width="7.42578125" style="16" customWidth="1"/>
    <col min="15110" max="15110" width="14.42578125" style="16" customWidth="1"/>
    <col min="15111" max="15111" width="4.140625" style="16" customWidth="1"/>
    <col min="15112" max="15112" width="17.28515625" style="16" customWidth="1"/>
    <col min="15113" max="15113" width="22" style="16" customWidth="1"/>
    <col min="15114" max="15114" width="2.7109375" style="16" customWidth="1"/>
    <col min="15115" max="15115" width="15.140625" style="16" customWidth="1"/>
    <col min="15116" max="15116" width="14.42578125" style="16" customWidth="1"/>
    <col min="15117" max="15117" width="19" style="16" customWidth="1"/>
    <col min="15118" max="15361" width="9.140625" style="16"/>
    <col min="15362" max="15362" width="5" style="16" customWidth="1"/>
    <col min="15363" max="15363" width="13" style="16" customWidth="1"/>
    <col min="15364" max="15364" width="16.85546875" style="16" customWidth="1"/>
    <col min="15365" max="15365" width="7.42578125" style="16" customWidth="1"/>
    <col min="15366" max="15366" width="14.42578125" style="16" customWidth="1"/>
    <col min="15367" max="15367" width="4.140625" style="16" customWidth="1"/>
    <col min="15368" max="15368" width="17.28515625" style="16" customWidth="1"/>
    <col min="15369" max="15369" width="22" style="16" customWidth="1"/>
    <col min="15370" max="15370" width="2.7109375" style="16" customWidth="1"/>
    <col min="15371" max="15371" width="15.140625" style="16" customWidth="1"/>
    <col min="15372" max="15372" width="14.42578125" style="16" customWidth="1"/>
    <col min="15373" max="15373" width="19" style="16" customWidth="1"/>
    <col min="15374" max="15617" width="9.140625" style="16"/>
    <col min="15618" max="15618" width="5" style="16" customWidth="1"/>
    <col min="15619" max="15619" width="13" style="16" customWidth="1"/>
    <col min="15620" max="15620" width="16.85546875" style="16" customWidth="1"/>
    <col min="15621" max="15621" width="7.42578125" style="16" customWidth="1"/>
    <col min="15622" max="15622" width="14.42578125" style="16" customWidth="1"/>
    <col min="15623" max="15623" width="4.140625" style="16" customWidth="1"/>
    <col min="15624" max="15624" width="17.28515625" style="16" customWidth="1"/>
    <col min="15625" max="15625" width="22" style="16" customWidth="1"/>
    <col min="15626" max="15626" width="2.7109375" style="16" customWidth="1"/>
    <col min="15627" max="15627" width="15.140625" style="16" customWidth="1"/>
    <col min="15628" max="15628" width="14.42578125" style="16" customWidth="1"/>
    <col min="15629" max="15629" width="19" style="16" customWidth="1"/>
    <col min="15630" max="15873" width="9.140625" style="16"/>
    <col min="15874" max="15874" width="5" style="16" customWidth="1"/>
    <col min="15875" max="15875" width="13" style="16" customWidth="1"/>
    <col min="15876" max="15876" width="16.85546875" style="16" customWidth="1"/>
    <col min="15877" max="15877" width="7.42578125" style="16" customWidth="1"/>
    <col min="15878" max="15878" width="14.42578125" style="16" customWidth="1"/>
    <col min="15879" max="15879" width="4.140625" style="16" customWidth="1"/>
    <col min="15880" max="15880" width="17.28515625" style="16" customWidth="1"/>
    <col min="15881" max="15881" width="22" style="16" customWidth="1"/>
    <col min="15882" max="15882" width="2.7109375" style="16" customWidth="1"/>
    <col min="15883" max="15883" width="15.140625" style="16" customWidth="1"/>
    <col min="15884" max="15884" width="14.42578125" style="16" customWidth="1"/>
    <col min="15885" max="15885" width="19" style="16" customWidth="1"/>
    <col min="15886" max="16129" width="9.140625" style="16"/>
    <col min="16130" max="16130" width="5" style="16" customWidth="1"/>
    <col min="16131" max="16131" width="13" style="16" customWidth="1"/>
    <col min="16132" max="16132" width="16.85546875" style="16" customWidth="1"/>
    <col min="16133" max="16133" width="7.42578125" style="16" customWidth="1"/>
    <col min="16134" max="16134" width="14.42578125" style="16" customWidth="1"/>
    <col min="16135" max="16135" width="4.140625" style="16" customWidth="1"/>
    <col min="16136" max="16136" width="17.28515625" style="16" customWidth="1"/>
    <col min="16137" max="16137" width="22" style="16" customWidth="1"/>
    <col min="16138" max="16138" width="2.7109375" style="16" customWidth="1"/>
    <col min="16139" max="16139" width="15.140625" style="16" customWidth="1"/>
    <col min="16140" max="16140" width="14.42578125" style="16" customWidth="1"/>
    <col min="16141" max="16141" width="19" style="16" customWidth="1"/>
    <col min="16142" max="16384" width="9.140625" style="16"/>
  </cols>
  <sheetData>
    <row r="1" spans="2:14" s="23" customFormat="1" ht="26.25" customHeight="1">
      <c r="C1" s="38"/>
      <c r="D1" s="38"/>
      <c r="E1" s="38"/>
      <c r="F1" s="38"/>
      <c r="G1" s="38"/>
      <c r="H1" s="38" t="s">
        <v>28</v>
      </c>
      <c r="I1" s="38"/>
      <c r="J1" s="38"/>
      <c r="K1" s="38"/>
      <c r="L1" s="38"/>
      <c r="M1" s="21" t="s">
        <v>352</v>
      </c>
      <c r="N1" s="22"/>
    </row>
    <row r="2" spans="2:14" s="23" customFormat="1" ht="15" customHeight="1">
      <c r="B2" s="99" t="s">
        <v>499</v>
      </c>
      <c r="C2" s="99"/>
      <c r="D2" s="99"/>
      <c r="F2" s="99"/>
      <c r="G2" s="99"/>
      <c r="H2" s="99"/>
      <c r="I2" s="99"/>
      <c r="J2" s="100"/>
      <c r="K2" s="100"/>
      <c r="L2" s="100"/>
      <c r="M2" s="100"/>
      <c r="N2" s="22"/>
    </row>
    <row r="3" spans="2:14" ht="18.75" customHeight="1">
      <c r="B3" s="65" t="s">
        <v>29</v>
      </c>
      <c r="C3" s="79"/>
      <c r="D3" s="649">
        <v>603</v>
      </c>
      <c r="E3" s="1365" t="s">
        <v>1536</v>
      </c>
      <c r="F3" s="1365"/>
      <c r="G3" s="1365"/>
      <c r="H3" s="1365"/>
      <c r="I3" s="1365"/>
      <c r="J3" s="1365"/>
      <c r="K3" s="1365"/>
      <c r="L3" s="1365"/>
      <c r="M3" s="79"/>
    </row>
    <row r="4" spans="2:14" ht="17.25" customHeight="1">
      <c r="B4" s="65" t="s">
        <v>0</v>
      </c>
      <c r="C4" s="34"/>
      <c r="D4" s="34"/>
      <c r="E4" s="101" t="s">
        <v>30</v>
      </c>
      <c r="F4" s="34"/>
      <c r="G4" s="34"/>
      <c r="H4" s="34"/>
      <c r="I4" s="34"/>
      <c r="J4" s="34"/>
      <c r="K4" s="34"/>
      <c r="L4" s="34"/>
      <c r="M4" s="79"/>
    </row>
    <row r="5" spans="2:14" ht="12" customHeight="1">
      <c r="B5" s="34"/>
      <c r="C5" s="34"/>
      <c r="D5" s="34"/>
      <c r="E5" s="34"/>
      <c r="F5" s="34"/>
      <c r="G5" s="34"/>
      <c r="H5" s="34"/>
      <c r="I5" s="34"/>
      <c r="J5" s="79"/>
      <c r="K5" s="79"/>
      <c r="L5" s="79"/>
      <c r="M5" s="79"/>
    </row>
    <row r="6" spans="2:14" ht="15.75">
      <c r="B6" s="79"/>
      <c r="C6" s="102" t="s">
        <v>31</v>
      </c>
      <c r="D6" s="103" t="s">
        <v>32</v>
      </c>
      <c r="E6" s="79"/>
      <c r="F6" s="79"/>
      <c r="G6" s="79"/>
      <c r="H6" s="79"/>
      <c r="I6" s="79"/>
      <c r="J6" s="79"/>
      <c r="K6" s="79"/>
      <c r="L6" s="79"/>
      <c r="M6" s="79"/>
    </row>
    <row r="7" spans="2:14" ht="9.75" customHeight="1">
      <c r="B7" s="102"/>
      <c r="C7" s="95"/>
      <c r="D7" s="79"/>
      <c r="E7" s="79"/>
      <c r="F7" s="79"/>
      <c r="G7" s="79"/>
      <c r="H7" s="79"/>
      <c r="I7" s="79"/>
      <c r="J7" s="79"/>
      <c r="K7" s="79"/>
      <c r="L7" s="79"/>
      <c r="M7" s="79"/>
    </row>
    <row r="8" spans="2:14" ht="15.75">
      <c r="B8" s="79"/>
      <c r="C8" s="79"/>
      <c r="E8" s="79"/>
      <c r="F8" s="105" t="s">
        <v>442</v>
      </c>
      <c r="G8" s="79"/>
      <c r="H8" s="105" t="s">
        <v>33</v>
      </c>
      <c r="I8" s="105" t="s">
        <v>34</v>
      </c>
      <c r="J8" s="79"/>
      <c r="K8" s="79"/>
      <c r="L8" s="79"/>
      <c r="M8" s="79"/>
    </row>
    <row r="9" spans="2:14" ht="18.75" customHeight="1">
      <c r="B9" s="79"/>
      <c r="C9" s="79"/>
      <c r="D9" s="79"/>
      <c r="E9" s="102" t="s">
        <v>35</v>
      </c>
      <c r="F9" s="96">
        <v>25000</v>
      </c>
      <c r="G9" s="79" t="s">
        <v>36</v>
      </c>
      <c r="H9" s="106" t="s">
        <v>1507</v>
      </c>
      <c r="I9" s="79"/>
      <c r="J9" s="79"/>
      <c r="K9" s="79"/>
      <c r="L9" s="79"/>
      <c r="M9" s="79"/>
    </row>
    <row r="10" spans="2:14" ht="18.75" customHeight="1">
      <c r="B10" s="79"/>
      <c r="C10" s="79"/>
      <c r="D10" s="79"/>
      <c r="E10" s="102" t="s">
        <v>35</v>
      </c>
      <c r="F10" s="96">
        <v>25000.01</v>
      </c>
      <c r="G10" s="79" t="s">
        <v>37</v>
      </c>
      <c r="H10" s="106" t="s">
        <v>1507</v>
      </c>
      <c r="I10" s="32"/>
      <c r="J10" s="79"/>
      <c r="K10" s="79"/>
      <c r="L10" s="79"/>
      <c r="M10" s="79"/>
    </row>
    <row r="11" spans="2:14" ht="16.5" thickBot="1">
      <c r="B11" s="79"/>
      <c r="C11" s="79"/>
      <c r="D11" s="79"/>
      <c r="E11" s="79"/>
      <c r="F11" s="79" t="s">
        <v>15</v>
      </c>
      <c r="G11" s="79"/>
      <c r="H11" s="107"/>
      <c r="I11" s="108"/>
      <c r="J11" s="79"/>
      <c r="K11" s="79"/>
      <c r="L11" s="79"/>
      <c r="M11" s="79"/>
    </row>
    <row r="12" spans="2:14" ht="2.25" customHeight="1" thickTop="1">
      <c r="B12" s="79"/>
      <c r="C12" s="79"/>
      <c r="D12" s="79"/>
      <c r="E12" s="79"/>
      <c r="F12" s="79"/>
      <c r="G12" s="32"/>
      <c r="H12" s="32"/>
      <c r="I12" s="79"/>
      <c r="J12" s="79"/>
      <c r="K12" s="79"/>
      <c r="L12" s="79"/>
      <c r="M12" s="79"/>
    </row>
    <row r="13" spans="2:14" ht="15.75">
      <c r="B13" s="79"/>
      <c r="C13" s="79"/>
      <c r="D13" s="103" t="s">
        <v>38</v>
      </c>
      <c r="E13" s="95"/>
      <c r="F13" s="95"/>
      <c r="G13" s="95"/>
      <c r="H13" s="105" t="s">
        <v>33</v>
      </c>
      <c r="I13" s="105" t="s">
        <v>39</v>
      </c>
      <c r="J13" s="79"/>
      <c r="K13" s="105"/>
      <c r="L13" s="79"/>
      <c r="M13" s="79"/>
    </row>
    <row r="14" spans="2:14" ht="15" customHeight="1">
      <c r="B14" s="79"/>
      <c r="C14" s="79"/>
      <c r="D14" s="109">
        <v>1</v>
      </c>
      <c r="E14" s="79"/>
      <c r="F14" s="79"/>
      <c r="G14" s="79"/>
      <c r="H14" s="79"/>
      <c r="I14" s="79"/>
      <c r="J14" s="79"/>
      <c r="K14" s="79"/>
      <c r="L14" s="79"/>
      <c r="M14" s="79"/>
    </row>
    <row r="15" spans="2:14" ht="15" customHeight="1">
      <c r="B15" s="79"/>
      <c r="C15" s="79"/>
      <c r="D15" s="109">
        <v>2</v>
      </c>
      <c r="E15" s="79"/>
      <c r="F15" s="79"/>
      <c r="G15" s="79"/>
      <c r="H15" s="102" t="s">
        <v>1507</v>
      </c>
      <c r="I15" s="79"/>
      <c r="J15" s="79"/>
      <c r="K15" s="79"/>
      <c r="L15" s="79"/>
      <c r="M15" s="79"/>
    </row>
    <row r="16" spans="2:14" ht="15" customHeight="1">
      <c r="B16" s="79"/>
      <c r="C16" s="79"/>
      <c r="D16" s="109">
        <v>3</v>
      </c>
      <c r="E16" s="79"/>
      <c r="F16" s="79"/>
      <c r="G16" s="79"/>
      <c r="H16" s="102" t="s">
        <v>1507</v>
      </c>
      <c r="I16" s="79"/>
      <c r="J16" s="79"/>
      <c r="K16" s="79"/>
      <c r="L16" s="79"/>
      <c r="M16" s="79"/>
    </row>
    <row r="17" spans="2:13" ht="15" customHeight="1">
      <c r="B17" s="79"/>
      <c r="C17" s="79"/>
      <c r="D17" s="109">
        <v>4</v>
      </c>
      <c r="E17" s="79"/>
      <c r="F17" s="79"/>
      <c r="G17" s="79"/>
      <c r="H17" s="102" t="s">
        <v>1507</v>
      </c>
      <c r="I17" s="79"/>
      <c r="J17" s="79"/>
      <c r="K17" s="79"/>
      <c r="L17" s="79"/>
      <c r="M17" s="79"/>
    </row>
    <row r="18" spans="2:13" ht="15" customHeight="1" thickBot="1">
      <c r="B18" s="79"/>
      <c r="C18" s="79"/>
      <c r="D18" s="109"/>
      <c r="E18" s="79"/>
      <c r="F18" s="79" t="s">
        <v>15</v>
      </c>
      <c r="G18" s="79"/>
      <c r="H18" s="481" t="s">
        <v>1507</v>
      </c>
      <c r="I18" s="108"/>
      <c r="J18" s="79"/>
      <c r="K18" s="79"/>
      <c r="L18" s="79"/>
      <c r="M18" s="79"/>
    </row>
    <row r="19" spans="2:13" ht="15" customHeight="1" thickTop="1">
      <c r="B19" s="79"/>
      <c r="C19" s="79"/>
      <c r="D19" s="109"/>
      <c r="E19" s="79"/>
      <c r="F19" s="79"/>
      <c r="G19" s="79"/>
      <c r="H19" s="79"/>
      <c r="I19" s="79"/>
      <c r="J19" s="79"/>
      <c r="K19" s="79"/>
      <c r="L19" s="79"/>
      <c r="M19" s="79"/>
    </row>
    <row r="20" spans="2:13" ht="16.5" thickBot="1">
      <c r="B20" s="79"/>
      <c r="C20" s="102" t="s">
        <v>40</v>
      </c>
      <c r="D20" s="103" t="s">
        <v>41</v>
      </c>
      <c r="E20" s="79"/>
      <c r="F20" s="79"/>
      <c r="G20" s="79"/>
      <c r="H20" s="79"/>
      <c r="I20" s="79"/>
      <c r="J20" s="102"/>
      <c r="K20" s="110" t="s">
        <v>42</v>
      </c>
      <c r="L20" s="110"/>
      <c r="M20" s="79"/>
    </row>
    <row r="21" spans="2:13" ht="16.5" thickBot="1">
      <c r="B21" s="79"/>
      <c r="C21" s="79"/>
      <c r="D21" s="79"/>
      <c r="E21" s="79"/>
      <c r="F21" s="79"/>
      <c r="G21" s="79"/>
      <c r="J21" s="79"/>
      <c r="K21" s="1363" t="s">
        <v>43</v>
      </c>
      <c r="L21" s="111" t="s">
        <v>33</v>
      </c>
      <c r="M21" s="112"/>
    </row>
    <row r="22" spans="2:13" ht="15" customHeight="1" thickBot="1">
      <c r="B22" s="79"/>
      <c r="C22" s="79"/>
      <c r="E22" s="79"/>
      <c r="F22" s="104" t="s">
        <v>442</v>
      </c>
      <c r="G22" s="79"/>
      <c r="H22" s="105" t="s">
        <v>33</v>
      </c>
      <c r="I22" s="105" t="s">
        <v>34</v>
      </c>
      <c r="J22" s="79"/>
      <c r="K22" s="1364"/>
      <c r="L22" s="113" t="s">
        <v>44</v>
      </c>
      <c r="M22" s="114" t="s">
        <v>1507</v>
      </c>
    </row>
    <row r="23" spans="2:13" ht="16.5" customHeight="1" thickBot="1">
      <c r="B23" s="79"/>
      <c r="C23" s="79"/>
      <c r="E23" s="102" t="s">
        <v>35</v>
      </c>
      <c r="F23" s="96">
        <v>25000</v>
      </c>
      <c r="G23" s="79" t="s">
        <v>45</v>
      </c>
      <c r="H23" s="102" t="s">
        <v>1507</v>
      </c>
      <c r="I23" s="36"/>
      <c r="J23" s="79"/>
      <c r="K23" s="1363" t="s">
        <v>46</v>
      </c>
      <c r="L23" s="111" t="s">
        <v>33</v>
      </c>
      <c r="M23" s="112"/>
    </row>
    <row r="24" spans="2:13" ht="16.5" customHeight="1" thickBot="1">
      <c r="B24" s="79"/>
      <c r="C24" s="79"/>
      <c r="E24" s="102" t="s">
        <v>35</v>
      </c>
      <c r="F24" s="96">
        <v>25000.01</v>
      </c>
      <c r="G24" s="79" t="s">
        <v>37</v>
      </c>
      <c r="H24" s="102" t="s">
        <v>1507</v>
      </c>
      <c r="I24" s="32"/>
      <c r="J24" s="79"/>
      <c r="K24" s="1364"/>
      <c r="L24" s="113" t="s">
        <v>44</v>
      </c>
      <c r="M24" s="114" t="s">
        <v>1507</v>
      </c>
    </row>
    <row r="25" spans="2:13" ht="13.5" customHeight="1" thickBot="1">
      <c r="B25" s="79"/>
      <c r="C25" s="79"/>
      <c r="D25" s="79"/>
      <c r="E25" s="79"/>
      <c r="F25" s="79" t="s">
        <v>15</v>
      </c>
      <c r="G25" s="79"/>
      <c r="H25" s="481" t="s">
        <v>1507</v>
      </c>
      <c r="I25" s="115"/>
      <c r="J25" s="79"/>
      <c r="K25" s="1363" t="s">
        <v>47</v>
      </c>
      <c r="L25" s="111" t="s">
        <v>33</v>
      </c>
      <c r="M25" s="112"/>
    </row>
    <row r="26" spans="2:13" ht="15" customHeight="1" thickTop="1" thickBot="1">
      <c r="B26" s="79"/>
      <c r="C26" s="79"/>
      <c r="D26" s="79"/>
      <c r="E26" s="79"/>
      <c r="F26" s="79"/>
      <c r="G26" s="32"/>
      <c r="H26" s="32"/>
      <c r="I26" s="79"/>
      <c r="J26" s="79"/>
      <c r="K26" s="1364"/>
      <c r="L26" s="113" t="s">
        <v>44</v>
      </c>
      <c r="M26" s="114" t="s">
        <v>1507</v>
      </c>
    </row>
    <row r="27" spans="2:13" ht="22.5" customHeight="1">
      <c r="B27" s="79"/>
      <c r="C27" s="79"/>
      <c r="D27" s="103" t="s">
        <v>38</v>
      </c>
      <c r="E27" s="95"/>
      <c r="F27" s="95"/>
      <c r="G27" s="95"/>
      <c r="H27" s="105" t="s">
        <v>33</v>
      </c>
      <c r="I27" s="105" t="s">
        <v>39</v>
      </c>
      <c r="J27" s="79"/>
      <c r="K27" s="79"/>
      <c r="L27" s="79"/>
      <c r="M27" s="79"/>
    </row>
    <row r="28" spans="2:13" ht="13.5" customHeight="1">
      <c r="B28" s="79"/>
      <c r="C28" s="79"/>
      <c r="D28" s="109">
        <v>1</v>
      </c>
      <c r="E28" s="79"/>
      <c r="F28" s="79"/>
      <c r="G28" s="79"/>
      <c r="H28" s="102" t="s">
        <v>1507</v>
      </c>
      <c r="I28" s="79"/>
      <c r="J28" s="79"/>
      <c r="K28" s="79"/>
      <c r="L28" s="79"/>
      <c r="M28" s="79"/>
    </row>
    <row r="29" spans="2:13" ht="13.5" customHeight="1">
      <c r="B29" s="79"/>
      <c r="C29" s="79"/>
      <c r="D29" s="109">
        <v>2</v>
      </c>
      <c r="E29" s="79"/>
      <c r="F29" s="79"/>
      <c r="G29" s="79"/>
      <c r="H29" s="102" t="s">
        <v>1507</v>
      </c>
      <c r="I29" s="79"/>
      <c r="J29" s="79"/>
      <c r="K29" s="79"/>
      <c r="L29" s="79"/>
      <c r="M29" s="79"/>
    </row>
    <row r="30" spans="2:13" ht="13.5" customHeight="1">
      <c r="B30" s="79"/>
      <c r="C30" s="79"/>
      <c r="D30" s="109">
        <v>3</v>
      </c>
      <c r="E30" s="79"/>
      <c r="F30" s="79"/>
      <c r="G30" s="79"/>
      <c r="H30" s="102" t="s">
        <v>1507</v>
      </c>
      <c r="I30" s="79"/>
      <c r="J30" s="79"/>
      <c r="K30" s="79"/>
      <c r="L30" s="79"/>
      <c r="M30" s="79"/>
    </row>
    <row r="31" spans="2:13" ht="13.5" customHeight="1">
      <c r="B31" s="79"/>
      <c r="C31" s="79"/>
      <c r="D31" s="109">
        <v>4</v>
      </c>
      <c r="E31" s="79"/>
      <c r="F31" s="79"/>
      <c r="G31" s="79"/>
      <c r="H31" s="102" t="s">
        <v>1507</v>
      </c>
      <c r="I31" s="79"/>
      <c r="J31" s="79"/>
      <c r="K31" s="79"/>
      <c r="L31" s="79"/>
      <c r="M31" s="79"/>
    </row>
    <row r="32" spans="2:13" ht="13.5" customHeight="1" thickBot="1">
      <c r="B32" s="79"/>
      <c r="C32" s="79"/>
      <c r="D32" s="96"/>
      <c r="E32" s="79"/>
      <c r="F32" s="79" t="s">
        <v>15</v>
      </c>
      <c r="G32" s="79"/>
      <c r="H32" s="102" t="s">
        <v>1507</v>
      </c>
      <c r="I32" s="108"/>
      <c r="J32" s="79"/>
      <c r="K32" s="79"/>
      <c r="L32" s="79"/>
      <c r="M32" s="79"/>
    </row>
    <row r="33" spans="2:13" ht="27" customHeight="1" thickTop="1">
      <c r="B33" s="79"/>
      <c r="C33" s="79" t="s">
        <v>48</v>
      </c>
      <c r="D33" s="79" t="s">
        <v>500</v>
      </c>
      <c r="E33" s="79"/>
      <c r="F33" s="79"/>
      <c r="G33" s="79"/>
      <c r="H33" s="79"/>
      <c r="I33" s="32"/>
      <c r="J33" s="79"/>
      <c r="K33" s="79"/>
      <c r="L33" s="79"/>
      <c r="M33" s="79"/>
    </row>
    <row r="34" spans="2:13" ht="17.25" customHeight="1">
      <c r="B34" s="79"/>
      <c r="C34" s="79"/>
      <c r="D34" s="79" t="s">
        <v>49</v>
      </c>
      <c r="E34" s="79"/>
      <c r="F34" s="79"/>
      <c r="G34" s="79"/>
      <c r="H34" s="79"/>
      <c r="I34" s="32"/>
      <c r="J34" s="79"/>
      <c r="K34" s="79"/>
      <c r="L34" s="79"/>
      <c r="M34" s="79"/>
    </row>
    <row r="35" spans="2:13" ht="18" customHeight="1">
      <c r="B35" s="79"/>
      <c r="L35" s="79"/>
      <c r="M35" s="79"/>
    </row>
    <row r="36" spans="2:13" ht="18.75" customHeight="1">
      <c r="B36" s="79"/>
      <c r="H36" s="23"/>
      <c r="L36" s="79"/>
      <c r="M36" s="79"/>
    </row>
    <row r="37" spans="2:13" ht="16.5" customHeight="1">
      <c r="B37" s="79"/>
      <c r="J37" s="3" t="s">
        <v>368</v>
      </c>
      <c r="K37" s="79"/>
      <c r="L37" s="79"/>
      <c r="M37" s="79"/>
    </row>
    <row r="38" spans="2:13" ht="14.25" customHeight="1">
      <c r="B38" s="30"/>
      <c r="J38" s="17" t="s">
        <v>234</v>
      </c>
      <c r="K38" s="79"/>
      <c r="L38" s="79"/>
      <c r="M38" s="79"/>
    </row>
    <row r="39" spans="2:13" ht="15.75">
      <c r="B39" s="116"/>
      <c r="J39" s="60" t="s">
        <v>241</v>
      </c>
      <c r="K39" s="79"/>
    </row>
    <row r="40" spans="2:13" ht="15.75">
      <c r="J40" s="20" t="s">
        <v>14</v>
      </c>
    </row>
  </sheetData>
  <mergeCells count="4">
    <mergeCell ref="K21:K22"/>
    <mergeCell ref="K23:K24"/>
    <mergeCell ref="K25:K26"/>
    <mergeCell ref="E3:L3"/>
  </mergeCells>
  <printOptions horizontalCentered="1"/>
  <pageMargins left="0.70866141732283505" right="0.31496062992126" top="0.94488188976377996" bottom="0.31496062992126" header="0.511811023622047" footer="0.15748031496063"/>
  <pageSetup paperSize="9" scale="82" firstPageNumber="54" orientation="landscape" useFirstPageNumber="1" r:id="rId1"/>
  <headerFooter differentOddEven="1" differentFirst="1">
    <oddFooter>&amp;C&amp;10&amp;P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B1:L30"/>
  <sheetViews>
    <sheetView topLeftCell="G1" workbookViewId="0">
      <selection activeCell="B1" sqref="B1:K30"/>
    </sheetView>
  </sheetViews>
  <sheetFormatPr defaultRowHeight="15.75"/>
  <cols>
    <col min="1" max="1" width="5.28515625" style="24" customWidth="1"/>
    <col min="2" max="2" width="6.7109375" style="27" customWidth="1"/>
    <col min="3" max="3" width="11.7109375" style="27" customWidth="1"/>
    <col min="4" max="4" width="9.140625" style="27"/>
    <col min="5" max="5" width="9" style="27" customWidth="1"/>
    <col min="6" max="6" width="14.42578125" style="27" customWidth="1"/>
    <col min="7" max="7" width="17.5703125" style="27" customWidth="1"/>
    <col min="8" max="8" width="14.28515625" style="27" customWidth="1"/>
    <col min="9" max="9" width="13.5703125" style="27" customWidth="1"/>
    <col min="10" max="10" width="15.28515625" style="27" customWidth="1"/>
    <col min="11" max="11" width="35" style="27" customWidth="1"/>
    <col min="12" max="12" width="5.140625" style="24" customWidth="1"/>
    <col min="13" max="13" width="14.5703125" style="24" customWidth="1"/>
    <col min="14" max="257" width="9.140625" style="24"/>
    <col min="258" max="258" width="6.7109375" style="24" customWidth="1"/>
    <col min="259" max="260" width="9.140625" style="24"/>
    <col min="261" max="261" width="9" style="24" customWidth="1"/>
    <col min="262" max="262" width="14.42578125" style="24" customWidth="1"/>
    <col min="263" max="263" width="17.5703125" style="24" customWidth="1"/>
    <col min="264" max="264" width="14.28515625" style="24" customWidth="1"/>
    <col min="265" max="265" width="13.5703125" style="24" customWidth="1"/>
    <col min="266" max="266" width="15.28515625" style="24" customWidth="1"/>
    <col min="267" max="267" width="31.85546875" style="24" customWidth="1"/>
    <col min="268" max="268" width="5.140625" style="24" customWidth="1"/>
    <col min="269" max="269" width="14.5703125" style="24" customWidth="1"/>
    <col min="270" max="513" width="9.140625" style="24"/>
    <col min="514" max="514" width="6.7109375" style="24" customWidth="1"/>
    <col min="515" max="516" width="9.140625" style="24"/>
    <col min="517" max="517" width="9" style="24" customWidth="1"/>
    <col min="518" max="518" width="14.42578125" style="24" customWidth="1"/>
    <col min="519" max="519" width="17.5703125" style="24" customWidth="1"/>
    <col min="520" max="520" width="14.28515625" style="24" customWidth="1"/>
    <col min="521" max="521" width="13.5703125" style="24" customWidth="1"/>
    <col min="522" max="522" width="15.28515625" style="24" customWidth="1"/>
    <col min="523" max="523" width="31.85546875" style="24" customWidth="1"/>
    <col min="524" max="524" width="5.140625" style="24" customWidth="1"/>
    <col min="525" max="525" width="14.5703125" style="24" customWidth="1"/>
    <col min="526" max="769" width="9.140625" style="24"/>
    <col min="770" max="770" width="6.7109375" style="24" customWidth="1"/>
    <col min="771" max="772" width="9.140625" style="24"/>
    <col min="773" max="773" width="9" style="24" customWidth="1"/>
    <col min="774" max="774" width="14.42578125" style="24" customWidth="1"/>
    <col min="775" max="775" width="17.5703125" style="24" customWidth="1"/>
    <col min="776" max="776" width="14.28515625" style="24" customWidth="1"/>
    <col min="777" max="777" width="13.5703125" style="24" customWidth="1"/>
    <col min="778" max="778" width="15.28515625" style="24" customWidth="1"/>
    <col min="779" max="779" width="31.85546875" style="24" customWidth="1"/>
    <col min="780" max="780" width="5.140625" style="24" customWidth="1"/>
    <col min="781" max="781" width="14.5703125" style="24" customWidth="1"/>
    <col min="782" max="1025" width="9.140625" style="24"/>
    <col min="1026" max="1026" width="6.7109375" style="24" customWidth="1"/>
    <col min="1027" max="1028" width="9.140625" style="24"/>
    <col min="1029" max="1029" width="9" style="24" customWidth="1"/>
    <col min="1030" max="1030" width="14.42578125" style="24" customWidth="1"/>
    <col min="1031" max="1031" width="17.5703125" style="24" customWidth="1"/>
    <col min="1032" max="1032" width="14.28515625" style="24" customWidth="1"/>
    <col min="1033" max="1033" width="13.5703125" style="24" customWidth="1"/>
    <col min="1034" max="1034" width="15.28515625" style="24" customWidth="1"/>
    <col min="1035" max="1035" width="31.85546875" style="24" customWidth="1"/>
    <col min="1036" max="1036" width="5.140625" style="24" customWidth="1"/>
    <col min="1037" max="1037" width="14.5703125" style="24" customWidth="1"/>
    <col min="1038" max="1281" width="9.140625" style="24"/>
    <col min="1282" max="1282" width="6.7109375" style="24" customWidth="1"/>
    <col min="1283" max="1284" width="9.140625" style="24"/>
    <col min="1285" max="1285" width="9" style="24" customWidth="1"/>
    <col min="1286" max="1286" width="14.42578125" style="24" customWidth="1"/>
    <col min="1287" max="1287" width="17.5703125" style="24" customWidth="1"/>
    <col min="1288" max="1288" width="14.28515625" style="24" customWidth="1"/>
    <col min="1289" max="1289" width="13.5703125" style="24" customWidth="1"/>
    <col min="1290" max="1290" width="15.28515625" style="24" customWidth="1"/>
    <col min="1291" max="1291" width="31.85546875" style="24" customWidth="1"/>
    <col min="1292" max="1292" width="5.140625" style="24" customWidth="1"/>
    <col min="1293" max="1293" width="14.5703125" style="24" customWidth="1"/>
    <col min="1294" max="1537" width="9.140625" style="24"/>
    <col min="1538" max="1538" width="6.7109375" style="24" customWidth="1"/>
    <col min="1539" max="1540" width="9.140625" style="24"/>
    <col min="1541" max="1541" width="9" style="24" customWidth="1"/>
    <col min="1542" max="1542" width="14.42578125" style="24" customWidth="1"/>
    <col min="1543" max="1543" width="17.5703125" style="24" customWidth="1"/>
    <col min="1544" max="1544" width="14.28515625" style="24" customWidth="1"/>
    <col min="1545" max="1545" width="13.5703125" style="24" customWidth="1"/>
    <col min="1546" max="1546" width="15.28515625" style="24" customWidth="1"/>
    <col min="1547" max="1547" width="31.85546875" style="24" customWidth="1"/>
    <col min="1548" max="1548" width="5.140625" style="24" customWidth="1"/>
    <col min="1549" max="1549" width="14.5703125" style="24" customWidth="1"/>
    <col min="1550" max="1793" width="9.140625" style="24"/>
    <col min="1794" max="1794" width="6.7109375" style="24" customWidth="1"/>
    <col min="1795" max="1796" width="9.140625" style="24"/>
    <col min="1797" max="1797" width="9" style="24" customWidth="1"/>
    <col min="1798" max="1798" width="14.42578125" style="24" customWidth="1"/>
    <col min="1799" max="1799" width="17.5703125" style="24" customWidth="1"/>
    <col min="1800" max="1800" width="14.28515625" style="24" customWidth="1"/>
    <col min="1801" max="1801" width="13.5703125" style="24" customWidth="1"/>
    <col min="1802" max="1802" width="15.28515625" style="24" customWidth="1"/>
    <col min="1803" max="1803" width="31.85546875" style="24" customWidth="1"/>
    <col min="1804" max="1804" width="5.140625" style="24" customWidth="1"/>
    <col min="1805" max="1805" width="14.5703125" style="24" customWidth="1"/>
    <col min="1806" max="2049" width="9.140625" style="24"/>
    <col min="2050" max="2050" width="6.7109375" style="24" customWidth="1"/>
    <col min="2051" max="2052" width="9.140625" style="24"/>
    <col min="2053" max="2053" width="9" style="24" customWidth="1"/>
    <col min="2054" max="2054" width="14.42578125" style="24" customWidth="1"/>
    <col min="2055" max="2055" width="17.5703125" style="24" customWidth="1"/>
    <col min="2056" max="2056" width="14.28515625" style="24" customWidth="1"/>
    <col min="2057" max="2057" width="13.5703125" style="24" customWidth="1"/>
    <col min="2058" max="2058" width="15.28515625" style="24" customWidth="1"/>
    <col min="2059" max="2059" width="31.85546875" style="24" customWidth="1"/>
    <col min="2060" max="2060" width="5.140625" style="24" customWidth="1"/>
    <col min="2061" max="2061" width="14.5703125" style="24" customWidth="1"/>
    <col min="2062" max="2305" width="9.140625" style="24"/>
    <col min="2306" max="2306" width="6.7109375" style="24" customWidth="1"/>
    <col min="2307" max="2308" width="9.140625" style="24"/>
    <col min="2309" max="2309" width="9" style="24" customWidth="1"/>
    <col min="2310" max="2310" width="14.42578125" style="24" customWidth="1"/>
    <col min="2311" max="2311" width="17.5703125" style="24" customWidth="1"/>
    <col min="2312" max="2312" width="14.28515625" style="24" customWidth="1"/>
    <col min="2313" max="2313" width="13.5703125" style="24" customWidth="1"/>
    <col min="2314" max="2314" width="15.28515625" style="24" customWidth="1"/>
    <col min="2315" max="2315" width="31.85546875" style="24" customWidth="1"/>
    <col min="2316" max="2316" width="5.140625" style="24" customWidth="1"/>
    <col min="2317" max="2317" width="14.5703125" style="24" customWidth="1"/>
    <col min="2318" max="2561" width="9.140625" style="24"/>
    <col min="2562" max="2562" width="6.7109375" style="24" customWidth="1"/>
    <col min="2563" max="2564" width="9.140625" style="24"/>
    <col min="2565" max="2565" width="9" style="24" customWidth="1"/>
    <col min="2566" max="2566" width="14.42578125" style="24" customWidth="1"/>
    <col min="2567" max="2567" width="17.5703125" style="24" customWidth="1"/>
    <col min="2568" max="2568" width="14.28515625" style="24" customWidth="1"/>
    <col min="2569" max="2569" width="13.5703125" style="24" customWidth="1"/>
    <col min="2570" max="2570" width="15.28515625" style="24" customWidth="1"/>
    <col min="2571" max="2571" width="31.85546875" style="24" customWidth="1"/>
    <col min="2572" max="2572" width="5.140625" style="24" customWidth="1"/>
    <col min="2573" max="2573" width="14.5703125" style="24" customWidth="1"/>
    <col min="2574" max="2817" width="9.140625" style="24"/>
    <col min="2818" max="2818" width="6.7109375" style="24" customWidth="1"/>
    <col min="2819" max="2820" width="9.140625" style="24"/>
    <col min="2821" max="2821" width="9" style="24" customWidth="1"/>
    <col min="2822" max="2822" width="14.42578125" style="24" customWidth="1"/>
    <col min="2823" max="2823" width="17.5703125" style="24" customWidth="1"/>
    <col min="2824" max="2824" width="14.28515625" style="24" customWidth="1"/>
    <col min="2825" max="2825" width="13.5703125" style="24" customWidth="1"/>
    <col min="2826" max="2826" width="15.28515625" style="24" customWidth="1"/>
    <col min="2827" max="2827" width="31.85546875" style="24" customWidth="1"/>
    <col min="2828" max="2828" width="5.140625" style="24" customWidth="1"/>
    <col min="2829" max="2829" width="14.5703125" style="24" customWidth="1"/>
    <col min="2830" max="3073" width="9.140625" style="24"/>
    <col min="3074" max="3074" width="6.7109375" style="24" customWidth="1"/>
    <col min="3075" max="3076" width="9.140625" style="24"/>
    <col min="3077" max="3077" width="9" style="24" customWidth="1"/>
    <col min="3078" max="3078" width="14.42578125" style="24" customWidth="1"/>
    <col min="3079" max="3079" width="17.5703125" style="24" customWidth="1"/>
    <col min="3080" max="3080" width="14.28515625" style="24" customWidth="1"/>
    <col min="3081" max="3081" width="13.5703125" style="24" customWidth="1"/>
    <col min="3082" max="3082" width="15.28515625" style="24" customWidth="1"/>
    <col min="3083" max="3083" width="31.85546875" style="24" customWidth="1"/>
    <col min="3084" max="3084" width="5.140625" style="24" customWidth="1"/>
    <col min="3085" max="3085" width="14.5703125" style="24" customWidth="1"/>
    <col min="3086" max="3329" width="9.140625" style="24"/>
    <col min="3330" max="3330" width="6.7109375" style="24" customWidth="1"/>
    <col min="3331" max="3332" width="9.140625" style="24"/>
    <col min="3333" max="3333" width="9" style="24" customWidth="1"/>
    <col min="3334" max="3334" width="14.42578125" style="24" customWidth="1"/>
    <col min="3335" max="3335" width="17.5703125" style="24" customWidth="1"/>
    <col min="3336" max="3336" width="14.28515625" style="24" customWidth="1"/>
    <col min="3337" max="3337" width="13.5703125" style="24" customWidth="1"/>
    <col min="3338" max="3338" width="15.28515625" style="24" customWidth="1"/>
    <col min="3339" max="3339" width="31.85546875" style="24" customWidth="1"/>
    <col min="3340" max="3340" width="5.140625" style="24" customWidth="1"/>
    <col min="3341" max="3341" width="14.5703125" style="24" customWidth="1"/>
    <col min="3342" max="3585" width="9.140625" style="24"/>
    <col min="3586" max="3586" width="6.7109375" style="24" customWidth="1"/>
    <col min="3587" max="3588" width="9.140625" style="24"/>
    <col min="3589" max="3589" width="9" style="24" customWidth="1"/>
    <col min="3590" max="3590" width="14.42578125" style="24" customWidth="1"/>
    <col min="3591" max="3591" width="17.5703125" style="24" customWidth="1"/>
    <col min="3592" max="3592" width="14.28515625" style="24" customWidth="1"/>
    <col min="3593" max="3593" width="13.5703125" style="24" customWidth="1"/>
    <col min="3594" max="3594" width="15.28515625" style="24" customWidth="1"/>
    <col min="3595" max="3595" width="31.85546875" style="24" customWidth="1"/>
    <col min="3596" max="3596" width="5.140625" style="24" customWidth="1"/>
    <col min="3597" max="3597" width="14.5703125" style="24" customWidth="1"/>
    <col min="3598" max="3841" width="9.140625" style="24"/>
    <col min="3842" max="3842" width="6.7109375" style="24" customWidth="1"/>
    <col min="3843" max="3844" width="9.140625" style="24"/>
    <col min="3845" max="3845" width="9" style="24" customWidth="1"/>
    <col min="3846" max="3846" width="14.42578125" style="24" customWidth="1"/>
    <col min="3847" max="3847" width="17.5703125" style="24" customWidth="1"/>
    <col min="3848" max="3848" width="14.28515625" style="24" customWidth="1"/>
    <col min="3849" max="3849" width="13.5703125" style="24" customWidth="1"/>
    <col min="3850" max="3850" width="15.28515625" style="24" customWidth="1"/>
    <col min="3851" max="3851" width="31.85546875" style="24" customWidth="1"/>
    <col min="3852" max="3852" width="5.140625" style="24" customWidth="1"/>
    <col min="3853" max="3853" width="14.5703125" style="24" customWidth="1"/>
    <col min="3854" max="4097" width="9.140625" style="24"/>
    <col min="4098" max="4098" width="6.7109375" style="24" customWidth="1"/>
    <col min="4099" max="4100" width="9.140625" style="24"/>
    <col min="4101" max="4101" width="9" style="24" customWidth="1"/>
    <col min="4102" max="4102" width="14.42578125" style="24" customWidth="1"/>
    <col min="4103" max="4103" width="17.5703125" style="24" customWidth="1"/>
    <col min="4104" max="4104" width="14.28515625" style="24" customWidth="1"/>
    <col min="4105" max="4105" width="13.5703125" style="24" customWidth="1"/>
    <col min="4106" max="4106" width="15.28515625" style="24" customWidth="1"/>
    <col min="4107" max="4107" width="31.85546875" style="24" customWidth="1"/>
    <col min="4108" max="4108" width="5.140625" style="24" customWidth="1"/>
    <col min="4109" max="4109" width="14.5703125" style="24" customWidth="1"/>
    <col min="4110" max="4353" width="9.140625" style="24"/>
    <col min="4354" max="4354" width="6.7109375" style="24" customWidth="1"/>
    <col min="4355" max="4356" width="9.140625" style="24"/>
    <col min="4357" max="4357" width="9" style="24" customWidth="1"/>
    <col min="4358" max="4358" width="14.42578125" style="24" customWidth="1"/>
    <col min="4359" max="4359" width="17.5703125" style="24" customWidth="1"/>
    <col min="4360" max="4360" width="14.28515625" style="24" customWidth="1"/>
    <col min="4361" max="4361" width="13.5703125" style="24" customWidth="1"/>
    <col min="4362" max="4362" width="15.28515625" style="24" customWidth="1"/>
    <col min="4363" max="4363" width="31.85546875" style="24" customWidth="1"/>
    <col min="4364" max="4364" width="5.140625" style="24" customWidth="1"/>
    <col min="4365" max="4365" width="14.5703125" style="24" customWidth="1"/>
    <col min="4366" max="4609" width="9.140625" style="24"/>
    <col min="4610" max="4610" width="6.7109375" style="24" customWidth="1"/>
    <col min="4611" max="4612" width="9.140625" style="24"/>
    <col min="4613" max="4613" width="9" style="24" customWidth="1"/>
    <col min="4614" max="4614" width="14.42578125" style="24" customWidth="1"/>
    <col min="4615" max="4615" width="17.5703125" style="24" customWidth="1"/>
    <col min="4616" max="4616" width="14.28515625" style="24" customWidth="1"/>
    <col min="4617" max="4617" width="13.5703125" style="24" customWidth="1"/>
    <col min="4618" max="4618" width="15.28515625" style="24" customWidth="1"/>
    <col min="4619" max="4619" width="31.85546875" style="24" customWidth="1"/>
    <col min="4620" max="4620" width="5.140625" style="24" customWidth="1"/>
    <col min="4621" max="4621" width="14.5703125" style="24" customWidth="1"/>
    <col min="4622" max="4865" width="9.140625" style="24"/>
    <col min="4866" max="4866" width="6.7109375" style="24" customWidth="1"/>
    <col min="4867" max="4868" width="9.140625" style="24"/>
    <col min="4869" max="4869" width="9" style="24" customWidth="1"/>
    <col min="4870" max="4870" width="14.42578125" style="24" customWidth="1"/>
    <col min="4871" max="4871" width="17.5703125" style="24" customWidth="1"/>
    <col min="4872" max="4872" width="14.28515625" style="24" customWidth="1"/>
    <col min="4873" max="4873" width="13.5703125" style="24" customWidth="1"/>
    <col min="4874" max="4874" width="15.28515625" style="24" customWidth="1"/>
    <col min="4875" max="4875" width="31.85546875" style="24" customWidth="1"/>
    <col min="4876" max="4876" width="5.140625" style="24" customWidth="1"/>
    <col min="4877" max="4877" width="14.5703125" style="24" customWidth="1"/>
    <col min="4878" max="5121" width="9.140625" style="24"/>
    <col min="5122" max="5122" width="6.7109375" style="24" customWidth="1"/>
    <col min="5123" max="5124" width="9.140625" style="24"/>
    <col min="5125" max="5125" width="9" style="24" customWidth="1"/>
    <col min="5126" max="5126" width="14.42578125" style="24" customWidth="1"/>
    <col min="5127" max="5127" width="17.5703125" style="24" customWidth="1"/>
    <col min="5128" max="5128" width="14.28515625" style="24" customWidth="1"/>
    <col min="5129" max="5129" width="13.5703125" style="24" customWidth="1"/>
    <col min="5130" max="5130" width="15.28515625" style="24" customWidth="1"/>
    <col min="5131" max="5131" width="31.85546875" style="24" customWidth="1"/>
    <col min="5132" max="5132" width="5.140625" style="24" customWidth="1"/>
    <col min="5133" max="5133" width="14.5703125" style="24" customWidth="1"/>
    <col min="5134" max="5377" width="9.140625" style="24"/>
    <col min="5378" max="5378" width="6.7109375" style="24" customWidth="1"/>
    <col min="5379" max="5380" width="9.140625" style="24"/>
    <col min="5381" max="5381" width="9" style="24" customWidth="1"/>
    <col min="5382" max="5382" width="14.42578125" style="24" customWidth="1"/>
    <col min="5383" max="5383" width="17.5703125" style="24" customWidth="1"/>
    <col min="5384" max="5384" width="14.28515625" style="24" customWidth="1"/>
    <col min="5385" max="5385" width="13.5703125" style="24" customWidth="1"/>
    <col min="5386" max="5386" width="15.28515625" style="24" customWidth="1"/>
    <col min="5387" max="5387" width="31.85546875" style="24" customWidth="1"/>
    <col min="5388" max="5388" width="5.140625" style="24" customWidth="1"/>
    <col min="5389" max="5389" width="14.5703125" style="24" customWidth="1"/>
    <col min="5390" max="5633" width="9.140625" style="24"/>
    <col min="5634" max="5634" width="6.7109375" style="24" customWidth="1"/>
    <col min="5635" max="5636" width="9.140625" style="24"/>
    <col min="5637" max="5637" width="9" style="24" customWidth="1"/>
    <col min="5638" max="5638" width="14.42578125" style="24" customWidth="1"/>
    <col min="5639" max="5639" width="17.5703125" style="24" customWidth="1"/>
    <col min="5640" max="5640" width="14.28515625" style="24" customWidth="1"/>
    <col min="5641" max="5641" width="13.5703125" style="24" customWidth="1"/>
    <col min="5642" max="5642" width="15.28515625" style="24" customWidth="1"/>
    <col min="5643" max="5643" width="31.85546875" style="24" customWidth="1"/>
    <col min="5644" max="5644" width="5.140625" style="24" customWidth="1"/>
    <col min="5645" max="5645" width="14.5703125" style="24" customWidth="1"/>
    <col min="5646" max="5889" width="9.140625" style="24"/>
    <col min="5890" max="5890" width="6.7109375" style="24" customWidth="1"/>
    <col min="5891" max="5892" width="9.140625" style="24"/>
    <col min="5893" max="5893" width="9" style="24" customWidth="1"/>
    <col min="5894" max="5894" width="14.42578125" style="24" customWidth="1"/>
    <col min="5895" max="5895" width="17.5703125" style="24" customWidth="1"/>
    <col min="5896" max="5896" width="14.28515625" style="24" customWidth="1"/>
    <col min="5897" max="5897" width="13.5703125" style="24" customWidth="1"/>
    <col min="5898" max="5898" width="15.28515625" style="24" customWidth="1"/>
    <col min="5899" max="5899" width="31.85546875" style="24" customWidth="1"/>
    <col min="5900" max="5900" width="5.140625" style="24" customWidth="1"/>
    <col min="5901" max="5901" width="14.5703125" style="24" customWidth="1"/>
    <col min="5902" max="6145" width="9.140625" style="24"/>
    <col min="6146" max="6146" width="6.7109375" style="24" customWidth="1"/>
    <col min="6147" max="6148" width="9.140625" style="24"/>
    <col min="6149" max="6149" width="9" style="24" customWidth="1"/>
    <col min="6150" max="6150" width="14.42578125" style="24" customWidth="1"/>
    <col min="6151" max="6151" width="17.5703125" style="24" customWidth="1"/>
    <col min="6152" max="6152" width="14.28515625" style="24" customWidth="1"/>
    <col min="6153" max="6153" width="13.5703125" style="24" customWidth="1"/>
    <col min="6154" max="6154" width="15.28515625" style="24" customWidth="1"/>
    <col min="6155" max="6155" width="31.85546875" style="24" customWidth="1"/>
    <col min="6156" max="6156" width="5.140625" style="24" customWidth="1"/>
    <col min="6157" max="6157" width="14.5703125" style="24" customWidth="1"/>
    <col min="6158" max="6401" width="9.140625" style="24"/>
    <col min="6402" max="6402" width="6.7109375" style="24" customWidth="1"/>
    <col min="6403" max="6404" width="9.140625" style="24"/>
    <col min="6405" max="6405" width="9" style="24" customWidth="1"/>
    <col min="6406" max="6406" width="14.42578125" style="24" customWidth="1"/>
    <col min="6407" max="6407" width="17.5703125" style="24" customWidth="1"/>
    <col min="6408" max="6408" width="14.28515625" style="24" customWidth="1"/>
    <col min="6409" max="6409" width="13.5703125" style="24" customWidth="1"/>
    <col min="6410" max="6410" width="15.28515625" style="24" customWidth="1"/>
    <col min="6411" max="6411" width="31.85546875" style="24" customWidth="1"/>
    <col min="6412" max="6412" width="5.140625" style="24" customWidth="1"/>
    <col min="6413" max="6413" width="14.5703125" style="24" customWidth="1"/>
    <col min="6414" max="6657" width="9.140625" style="24"/>
    <col min="6658" max="6658" width="6.7109375" style="24" customWidth="1"/>
    <col min="6659" max="6660" width="9.140625" style="24"/>
    <col min="6661" max="6661" width="9" style="24" customWidth="1"/>
    <col min="6662" max="6662" width="14.42578125" style="24" customWidth="1"/>
    <col min="6663" max="6663" width="17.5703125" style="24" customWidth="1"/>
    <col min="6664" max="6664" width="14.28515625" style="24" customWidth="1"/>
    <col min="6665" max="6665" width="13.5703125" style="24" customWidth="1"/>
    <col min="6666" max="6666" width="15.28515625" style="24" customWidth="1"/>
    <col min="6667" max="6667" width="31.85546875" style="24" customWidth="1"/>
    <col min="6668" max="6668" width="5.140625" style="24" customWidth="1"/>
    <col min="6669" max="6669" width="14.5703125" style="24" customWidth="1"/>
    <col min="6670" max="6913" width="9.140625" style="24"/>
    <col min="6914" max="6914" width="6.7109375" style="24" customWidth="1"/>
    <col min="6915" max="6916" width="9.140625" style="24"/>
    <col min="6917" max="6917" width="9" style="24" customWidth="1"/>
    <col min="6918" max="6918" width="14.42578125" style="24" customWidth="1"/>
    <col min="6919" max="6919" width="17.5703125" style="24" customWidth="1"/>
    <col min="6920" max="6920" width="14.28515625" style="24" customWidth="1"/>
    <col min="6921" max="6921" width="13.5703125" style="24" customWidth="1"/>
    <col min="6922" max="6922" width="15.28515625" style="24" customWidth="1"/>
    <col min="6923" max="6923" width="31.85546875" style="24" customWidth="1"/>
    <col min="6924" max="6924" width="5.140625" style="24" customWidth="1"/>
    <col min="6925" max="6925" width="14.5703125" style="24" customWidth="1"/>
    <col min="6926" max="7169" width="9.140625" style="24"/>
    <col min="7170" max="7170" width="6.7109375" style="24" customWidth="1"/>
    <col min="7171" max="7172" width="9.140625" style="24"/>
    <col min="7173" max="7173" width="9" style="24" customWidth="1"/>
    <col min="7174" max="7174" width="14.42578125" style="24" customWidth="1"/>
    <col min="7175" max="7175" width="17.5703125" style="24" customWidth="1"/>
    <col min="7176" max="7176" width="14.28515625" style="24" customWidth="1"/>
    <col min="7177" max="7177" width="13.5703125" style="24" customWidth="1"/>
    <col min="7178" max="7178" width="15.28515625" style="24" customWidth="1"/>
    <col min="7179" max="7179" width="31.85546875" style="24" customWidth="1"/>
    <col min="7180" max="7180" width="5.140625" style="24" customWidth="1"/>
    <col min="7181" max="7181" width="14.5703125" style="24" customWidth="1"/>
    <col min="7182" max="7425" width="9.140625" style="24"/>
    <col min="7426" max="7426" width="6.7109375" style="24" customWidth="1"/>
    <col min="7427" max="7428" width="9.140625" style="24"/>
    <col min="7429" max="7429" width="9" style="24" customWidth="1"/>
    <col min="7430" max="7430" width="14.42578125" style="24" customWidth="1"/>
    <col min="7431" max="7431" width="17.5703125" style="24" customWidth="1"/>
    <col min="7432" max="7432" width="14.28515625" style="24" customWidth="1"/>
    <col min="7433" max="7433" width="13.5703125" style="24" customWidth="1"/>
    <col min="7434" max="7434" width="15.28515625" style="24" customWidth="1"/>
    <col min="7435" max="7435" width="31.85546875" style="24" customWidth="1"/>
    <col min="7436" max="7436" width="5.140625" style="24" customWidth="1"/>
    <col min="7437" max="7437" width="14.5703125" style="24" customWidth="1"/>
    <col min="7438" max="7681" width="9.140625" style="24"/>
    <col min="7682" max="7682" width="6.7109375" style="24" customWidth="1"/>
    <col min="7683" max="7684" width="9.140625" style="24"/>
    <col min="7685" max="7685" width="9" style="24" customWidth="1"/>
    <col min="7686" max="7686" width="14.42578125" style="24" customWidth="1"/>
    <col min="7687" max="7687" width="17.5703125" style="24" customWidth="1"/>
    <col min="7688" max="7688" width="14.28515625" style="24" customWidth="1"/>
    <col min="7689" max="7689" width="13.5703125" style="24" customWidth="1"/>
    <col min="7690" max="7690" width="15.28515625" style="24" customWidth="1"/>
    <col min="7691" max="7691" width="31.85546875" style="24" customWidth="1"/>
    <col min="7692" max="7692" width="5.140625" style="24" customWidth="1"/>
    <col min="7693" max="7693" width="14.5703125" style="24" customWidth="1"/>
    <col min="7694" max="7937" width="9.140625" style="24"/>
    <col min="7938" max="7938" width="6.7109375" style="24" customWidth="1"/>
    <col min="7939" max="7940" width="9.140625" style="24"/>
    <col min="7941" max="7941" width="9" style="24" customWidth="1"/>
    <col min="7942" max="7942" width="14.42578125" style="24" customWidth="1"/>
    <col min="7943" max="7943" width="17.5703125" style="24" customWidth="1"/>
    <col min="7944" max="7944" width="14.28515625" style="24" customWidth="1"/>
    <col min="7945" max="7945" width="13.5703125" style="24" customWidth="1"/>
    <col min="7946" max="7946" width="15.28515625" style="24" customWidth="1"/>
    <col min="7947" max="7947" width="31.85546875" style="24" customWidth="1"/>
    <col min="7948" max="7948" width="5.140625" style="24" customWidth="1"/>
    <col min="7949" max="7949" width="14.5703125" style="24" customWidth="1"/>
    <col min="7950" max="8193" width="9.140625" style="24"/>
    <col min="8194" max="8194" width="6.7109375" style="24" customWidth="1"/>
    <col min="8195" max="8196" width="9.140625" style="24"/>
    <col min="8197" max="8197" width="9" style="24" customWidth="1"/>
    <col min="8198" max="8198" width="14.42578125" style="24" customWidth="1"/>
    <col min="8199" max="8199" width="17.5703125" style="24" customWidth="1"/>
    <col min="8200" max="8200" width="14.28515625" style="24" customWidth="1"/>
    <col min="8201" max="8201" width="13.5703125" style="24" customWidth="1"/>
    <col min="8202" max="8202" width="15.28515625" style="24" customWidth="1"/>
    <col min="8203" max="8203" width="31.85546875" style="24" customWidth="1"/>
    <col min="8204" max="8204" width="5.140625" style="24" customWidth="1"/>
    <col min="8205" max="8205" width="14.5703125" style="24" customWidth="1"/>
    <col min="8206" max="8449" width="9.140625" style="24"/>
    <col min="8450" max="8450" width="6.7109375" style="24" customWidth="1"/>
    <col min="8451" max="8452" width="9.140625" style="24"/>
    <col min="8453" max="8453" width="9" style="24" customWidth="1"/>
    <col min="8454" max="8454" width="14.42578125" style="24" customWidth="1"/>
    <col min="8455" max="8455" width="17.5703125" style="24" customWidth="1"/>
    <col min="8456" max="8456" width="14.28515625" style="24" customWidth="1"/>
    <col min="8457" max="8457" width="13.5703125" style="24" customWidth="1"/>
    <col min="8458" max="8458" width="15.28515625" style="24" customWidth="1"/>
    <col min="8459" max="8459" width="31.85546875" style="24" customWidth="1"/>
    <col min="8460" max="8460" width="5.140625" style="24" customWidth="1"/>
    <col min="8461" max="8461" width="14.5703125" style="24" customWidth="1"/>
    <col min="8462" max="8705" width="9.140625" style="24"/>
    <col min="8706" max="8706" width="6.7109375" style="24" customWidth="1"/>
    <col min="8707" max="8708" width="9.140625" style="24"/>
    <col min="8709" max="8709" width="9" style="24" customWidth="1"/>
    <col min="8710" max="8710" width="14.42578125" style="24" customWidth="1"/>
    <col min="8711" max="8711" width="17.5703125" style="24" customWidth="1"/>
    <col min="8712" max="8712" width="14.28515625" style="24" customWidth="1"/>
    <col min="8713" max="8713" width="13.5703125" style="24" customWidth="1"/>
    <col min="8714" max="8714" width="15.28515625" style="24" customWidth="1"/>
    <col min="8715" max="8715" width="31.85546875" style="24" customWidth="1"/>
    <col min="8716" max="8716" width="5.140625" style="24" customWidth="1"/>
    <col min="8717" max="8717" width="14.5703125" style="24" customWidth="1"/>
    <col min="8718" max="8961" width="9.140625" style="24"/>
    <col min="8962" max="8962" width="6.7109375" style="24" customWidth="1"/>
    <col min="8963" max="8964" width="9.140625" style="24"/>
    <col min="8965" max="8965" width="9" style="24" customWidth="1"/>
    <col min="8966" max="8966" width="14.42578125" style="24" customWidth="1"/>
    <col min="8967" max="8967" width="17.5703125" style="24" customWidth="1"/>
    <col min="8968" max="8968" width="14.28515625" style="24" customWidth="1"/>
    <col min="8969" max="8969" width="13.5703125" style="24" customWidth="1"/>
    <col min="8970" max="8970" width="15.28515625" style="24" customWidth="1"/>
    <col min="8971" max="8971" width="31.85546875" style="24" customWidth="1"/>
    <col min="8972" max="8972" width="5.140625" style="24" customWidth="1"/>
    <col min="8973" max="8973" width="14.5703125" style="24" customWidth="1"/>
    <col min="8974" max="9217" width="9.140625" style="24"/>
    <col min="9218" max="9218" width="6.7109375" style="24" customWidth="1"/>
    <col min="9219" max="9220" width="9.140625" style="24"/>
    <col min="9221" max="9221" width="9" style="24" customWidth="1"/>
    <col min="9222" max="9222" width="14.42578125" style="24" customWidth="1"/>
    <col min="9223" max="9223" width="17.5703125" style="24" customWidth="1"/>
    <col min="9224" max="9224" width="14.28515625" style="24" customWidth="1"/>
    <col min="9225" max="9225" width="13.5703125" style="24" customWidth="1"/>
    <col min="9226" max="9226" width="15.28515625" style="24" customWidth="1"/>
    <col min="9227" max="9227" width="31.85546875" style="24" customWidth="1"/>
    <col min="9228" max="9228" width="5.140625" style="24" customWidth="1"/>
    <col min="9229" max="9229" width="14.5703125" style="24" customWidth="1"/>
    <col min="9230" max="9473" width="9.140625" style="24"/>
    <col min="9474" max="9474" width="6.7109375" style="24" customWidth="1"/>
    <col min="9475" max="9476" width="9.140625" style="24"/>
    <col min="9477" max="9477" width="9" style="24" customWidth="1"/>
    <col min="9478" max="9478" width="14.42578125" style="24" customWidth="1"/>
    <col min="9479" max="9479" width="17.5703125" style="24" customWidth="1"/>
    <col min="9480" max="9480" width="14.28515625" style="24" customWidth="1"/>
    <col min="9481" max="9481" width="13.5703125" style="24" customWidth="1"/>
    <col min="9482" max="9482" width="15.28515625" style="24" customWidth="1"/>
    <col min="9483" max="9483" width="31.85546875" style="24" customWidth="1"/>
    <col min="9484" max="9484" width="5.140625" style="24" customWidth="1"/>
    <col min="9485" max="9485" width="14.5703125" style="24" customWidth="1"/>
    <col min="9486" max="9729" width="9.140625" style="24"/>
    <col min="9730" max="9730" width="6.7109375" style="24" customWidth="1"/>
    <col min="9731" max="9732" width="9.140625" style="24"/>
    <col min="9733" max="9733" width="9" style="24" customWidth="1"/>
    <col min="9734" max="9734" width="14.42578125" style="24" customWidth="1"/>
    <col min="9735" max="9735" width="17.5703125" style="24" customWidth="1"/>
    <col min="9736" max="9736" width="14.28515625" style="24" customWidth="1"/>
    <col min="9737" max="9737" width="13.5703125" style="24" customWidth="1"/>
    <col min="9738" max="9738" width="15.28515625" style="24" customWidth="1"/>
    <col min="9739" max="9739" width="31.85546875" style="24" customWidth="1"/>
    <col min="9740" max="9740" width="5.140625" style="24" customWidth="1"/>
    <col min="9741" max="9741" width="14.5703125" style="24" customWidth="1"/>
    <col min="9742" max="9985" width="9.140625" style="24"/>
    <col min="9986" max="9986" width="6.7109375" style="24" customWidth="1"/>
    <col min="9987" max="9988" width="9.140625" style="24"/>
    <col min="9989" max="9989" width="9" style="24" customWidth="1"/>
    <col min="9990" max="9990" width="14.42578125" style="24" customWidth="1"/>
    <col min="9991" max="9991" width="17.5703125" style="24" customWidth="1"/>
    <col min="9992" max="9992" width="14.28515625" style="24" customWidth="1"/>
    <col min="9993" max="9993" width="13.5703125" style="24" customWidth="1"/>
    <col min="9994" max="9994" width="15.28515625" style="24" customWidth="1"/>
    <col min="9995" max="9995" width="31.85546875" style="24" customWidth="1"/>
    <col min="9996" max="9996" width="5.140625" style="24" customWidth="1"/>
    <col min="9997" max="9997" width="14.5703125" style="24" customWidth="1"/>
    <col min="9998" max="10241" width="9.140625" style="24"/>
    <col min="10242" max="10242" width="6.7109375" style="24" customWidth="1"/>
    <col min="10243" max="10244" width="9.140625" style="24"/>
    <col min="10245" max="10245" width="9" style="24" customWidth="1"/>
    <col min="10246" max="10246" width="14.42578125" style="24" customWidth="1"/>
    <col min="10247" max="10247" width="17.5703125" style="24" customWidth="1"/>
    <col min="10248" max="10248" width="14.28515625" style="24" customWidth="1"/>
    <col min="10249" max="10249" width="13.5703125" style="24" customWidth="1"/>
    <col min="10250" max="10250" width="15.28515625" style="24" customWidth="1"/>
    <col min="10251" max="10251" width="31.85546875" style="24" customWidth="1"/>
    <col min="10252" max="10252" width="5.140625" style="24" customWidth="1"/>
    <col min="10253" max="10253" width="14.5703125" style="24" customWidth="1"/>
    <col min="10254" max="10497" width="9.140625" style="24"/>
    <col min="10498" max="10498" width="6.7109375" style="24" customWidth="1"/>
    <col min="10499" max="10500" width="9.140625" style="24"/>
    <col min="10501" max="10501" width="9" style="24" customWidth="1"/>
    <col min="10502" max="10502" width="14.42578125" style="24" customWidth="1"/>
    <col min="10503" max="10503" width="17.5703125" style="24" customWidth="1"/>
    <col min="10504" max="10504" width="14.28515625" style="24" customWidth="1"/>
    <col min="10505" max="10505" width="13.5703125" style="24" customWidth="1"/>
    <col min="10506" max="10506" width="15.28515625" style="24" customWidth="1"/>
    <col min="10507" max="10507" width="31.85546875" style="24" customWidth="1"/>
    <col min="10508" max="10508" width="5.140625" style="24" customWidth="1"/>
    <col min="10509" max="10509" width="14.5703125" style="24" customWidth="1"/>
    <col min="10510" max="10753" width="9.140625" style="24"/>
    <col min="10754" max="10754" width="6.7109375" style="24" customWidth="1"/>
    <col min="10755" max="10756" width="9.140625" style="24"/>
    <col min="10757" max="10757" width="9" style="24" customWidth="1"/>
    <col min="10758" max="10758" width="14.42578125" style="24" customWidth="1"/>
    <col min="10759" max="10759" width="17.5703125" style="24" customWidth="1"/>
    <col min="10760" max="10760" width="14.28515625" style="24" customWidth="1"/>
    <col min="10761" max="10761" width="13.5703125" style="24" customWidth="1"/>
    <col min="10762" max="10762" width="15.28515625" style="24" customWidth="1"/>
    <col min="10763" max="10763" width="31.85546875" style="24" customWidth="1"/>
    <col min="10764" max="10764" width="5.140625" style="24" customWidth="1"/>
    <col min="10765" max="10765" width="14.5703125" style="24" customWidth="1"/>
    <col min="10766" max="11009" width="9.140625" style="24"/>
    <col min="11010" max="11010" width="6.7109375" style="24" customWidth="1"/>
    <col min="11011" max="11012" width="9.140625" style="24"/>
    <col min="11013" max="11013" width="9" style="24" customWidth="1"/>
    <col min="11014" max="11014" width="14.42578125" style="24" customWidth="1"/>
    <col min="11015" max="11015" width="17.5703125" style="24" customWidth="1"/>
    <col min="11016" max="11016" width="14.28515625" style="24" customWidth="1"/>
    <col min="11017" max="11017" width="13.5703125" style="24" customWidth="1"/>
    <col min="11018" max="11018" width="15.28515625" style="24" customWidth="1"/>
    <col min="11019" max="11019" width="31.85546875" style="24" customWidth="1"/>
    <col min="11020" max="11020" width="5.140625" style="24" customWidth="1"/>
    <col min="11021" max="11021" width="14.5703125" style="24" customWidth="1"/>
    <col min="11022" max="11265" width="9.140625" style="24"/>
    <col min="11266" max="11266" width="6.7109375" style="24" customWidth="1"/>
    <col min="11267" max="11268" width="9.140625" style="24"/>
    <col min="11269" max="11269" width="9" style="24" customWidth="1"/>
    <col min="11270" max="11270" width="14.42578125" style="24" customWidth="1"/>
    <col min="11271" max="11271" width="17.5703125" style="24" customWidth="1"/>
    <col min="11272" max="11272" width="14.28515625" style="24" customWidth="1"/>
    <col min="11273" max="11273" width="13.5703125" style="24" customWidth="1"/>
    <col min="11274" max="11274" width="15.28515625" style="24" customWidth="1"/>
    <col min="11275" max="11275" width="31.85546875" style="24" customWidth="1"/>
    <col min="11276" max="11276" width="5.140625" style="24" customWidth="1"/>
    <col min="11277" max="11277" width="14.5703125" style="24" customWidth="1"/>
    <col min="11278" max="11521" width="9.140625" style="24"/>
    <col min="11522" max="11522" width="6.7109375" style="24" customWidth="1"/>
    <col min="11523" max="11524" width="9.140625" style="24"/>
    <col min="11525" max="11525" width="9" style="24" customWidth="1"/>
    <col min="11526" max="11526" width="14.42578125" style="24" customWidth="1"/>
    <col min="11527" max="11527" width="17.5703125" style="24" customWidth="1"/>
    <col min="11528" max="11528" width="14.28515625" style="24" customWidth="1"/>
    <col min="11529" max="11529" width="13.5703125" style="24" customWidth="1"/>
    <col min="11530" max="11530" width="15.28515625" style="24" customWidth="1"/>
    <col min="11531" max="11531" width="31.85546875" style="24" customWidth="1"/>
    <col min="11532" max="11532" width="5.140625" style="24" customWidth="1"/>
    <col min="11533" max="11533" width="14.5703125" style="24" customWidth="1"/>
    <col min="11534" max="11777" width="9.140625" style="24"/>
    <col min="11778" max="11778" width="6.7109375" style="24" customWidth="1"/>
    <col min="11779" max="11780" width="9.140625" style="24"/>
    <col min="11781" max="11781" width="9" style="24" customWidth="1"/>
    <col min="11782" max="11782" width="14.42578125" style="24" customWidth="1"/>
    <col min="11783" max="11783" width="17.5703125" style="24" customWidth="1"/>
    <col min="11784" max="11784" width="14.28515625" style="24" customWidth="1"/>
    <col min="11785" max="11785" width="13.5703125" style="24" customWidth="1"/>
    <col min="11786" max="11786" width="15.28515625" style="24" customWidth="1"/>
    <col min="11787" max="11787" width="31.85546875" style="24" customWidth="1"/>
    <col min="11788" max="11788" width="5.140625" style="24" customWidth="1"/>
    <col min="11789" max="11789" width="14.5703125" style="24" customWidth="1"/>
    <col min="11790" max="12033" width="9.140625" style="24"/>
    <col min="12034" max="12034" width="6.7109375" style="24" customWidth="1"/>
    <col min="12035" max="12036" width="9.140625" style="24"/>
    <col min="12037" max="12037" width="9" style="24" customWidth="1"/>
    <col min="12038" max="12038" width="14.42578125" style="24" customWidth="1"/>
    <col min="12039" max="12039" width="17.5703125" style="24" customWidth="1"/>
    <col min="12040" max="12040" width="14.28515625" style="24" customWidth="1"/>
    <col min="12041" max="12041" width="13.5703125" style="24" customWidth="1"/>
    <col min="12042" max="12042" width="15.28515625" style="24" customWidth="1"/>
    <col min="12043" max="12043" width="31.85546875" style="24" customWidth="1"/>
    <col min="12044" max="12044" width="5.140625" style="24" customWidth="1"/>
    <col min="12045" max="12045" width="14.5703125" style="24" customWidth="1"/>
    <col min="12046" max="12289" width="9.140625" style="24"/>
    <col min="12290" max="12290" width="6.7109375" style="24" customWidth="1"/>
    <col min="12291" max="12292" width="9.140625" style="24"/>
    <col min="12293" max="12293" width="9" style="24" customWidth="1"/>
    <col min="12294" max="12294" width="14.42578125" style="24" customWidth="1"/>
    <col min="12295" max="12295" width="17.5703125" style="24" customWidth="1"/>
    <col min="12296" max="12296" width="14.28515625" style="24" customWidth="1"/>
    <col min="12297" max="12297" width="13.5703125" style="24" customWidth="1"/>
    <col min="12298" max="12298" width="15.28515625" style="24" customWidth="1"/>
    <col min="12299" max="12299" width="31.85546875" style="24" customWidth="1"/>
    <col min="12300" max="12300" width="5.140625" style="24" customWidth="1"/>
    <col min="12301" max="12301" width="14.5703125" style="24" customWidth="1"/>
    <col min="12302" max="12545" width="9.140625" style="24"/>
    <col min="12546" max="12546" width="6.7109375" style="24" customWidth="1"/>
    <col min="12547" max="12548" width="9.140625" style="24"/>
    <col min="12549" max="12549" width="9" style="24" customWidth="1"/>
    <col min="12550" max="12550" width="14.42578125" style="24" customWidth="1"/>
    <col min="12551" max="12551" width="17.5703125" style="24" customWidth="1"/>
    <col min="12552" max="12552" width="14.28515625" style="24" customWidth="1"/>
    <col min="12553" max="12553" width="13.5703125" style="24" customWidth="1"/>
    <col min="12554" max="12554" width="15.28515625" style="24" customWidth="1"/>
    <col min="12555" max="12555" width="31.85546875" style="24" customWidth="1"/>
    <col min="12556" max="12556" width="5.140625" style="24" customWidth="1"/>
    <col min="12557" max="12557" width="14.5703125" style="24" customWidth="1"/>
    <col min="12558" max="12801" width="9.140625" style="24"/>
    <col min="12802" max="12802" width="6.7109375" style="24" customWidth="1"/>
    <col min="12803" max="12804" width="9.140625" style="24"/>
    <col min="12805" max="12805" width="9" style="24" customWidth="1"/>
    <col min="12806" max="12806" width="14.42578125" style="24" customWidth="1"/>
    <col min="12807" max="12807" width="17.5703125" style="24" customWidth="1"/>
    <col min="12808" max="12808" width="14.28515625" style="24" customWidth="1"/>
    <col min="12809" max="12809" width="13.5703125" style="24" customWidth="1"/>
    <col min="12810" max="12810" width="15.28515625" style="24" customWidth="1"/>
    <col min="12811" max="12811" width="31.85546875" style="24" customWidth="1"/>
    <col min="12812" max="12812" width="5.140625" style="24" customWidth="1"/>
    <col min="12813" max="12813" width="14.5703125" style="24" customWidth="1"/>
    <col min="12814" max="13057" width="9.140625" style="24"/>
    <col min="13058" max="13058" width="6.7109375" style="24" customWidth="1"/>
    <col min="13059" max="13060" width="9.140625" style="24"/>
    <col min="13061" max="13061" width="9" style="24" customWidth="1"/>
    <col min="13062" max="13062" width="14.42578125" style="24" customWidth="1"/>
    <col min="13063" max="13063" width="17.5703125" style="24" customWidth="1"/>
    <col min="13064" max="13064" width="14.28515625" style="24" customWidth="1"/>
    <col min="13065" max="13065" width="13.5703125" style="24" customWidth="1"/>
    <col min="13066" max="13066" width="15.28515625" style="24" customWidth="1"/>
    <col min="13067" max="13067" width="31.85546875" style="24" customWidth="1"/>
    <col min="13068" max="13068" width="5.140625" style="24" customWidth="1"/>
    <col min="13069" max="13069" width="14.5703125" style="24" customWidth="1"/>
    <col min="13070" max="13313" width="9.140625" style="24"/>
    <col min="13314" max="13314" width="6.7109375" style="24" customWidth="1"/>
    <col min="13315" max="13316" width="9.140625" style="24"/>
    <col min="13317" max="13317" width="9" style="24" customWidth="1"/>
    <col min="13318" max="13318" width="14.42578125" style="24" customWidth="1"/>
    <col min="13319" max="13319" width="17.5703125" style="24" customWidth="1"/>
    <col min="13320" max="13320" width="14.28515625" style="24" customWidth="1"/>
    <col min="13321" max="13321" width="13.5703125" style="24" customWidth="1"/>
    <col min="13322" max="13322" width="15.28515625" style="24" customWidth="1"/>
    <col min="13323" max="13323" width="31.85546875" style="24" customWidth="1"/>
    <col min="13324" max="13324" width="5.140625" style="24" customWidth="1"/>
    <col min="13325" max="13325" width="14.5703125" style="24" customWidth="1"/>
    <col min="13326" max="13569" width="9.140625" style="24"/>
    <col min="13570" max="13570" width="6.7109375" style="24" customWidth="1"/>
    <col min="13571" max="13572" width="9.140625" style="24"/>
    <col min="13573" max="13573" width="9" style="24" customWidth="1"/>
    <col min="13574" max="13574" width="14.42578125" style="24" customWidth="1"/>
    <col min="13575" max="13575" width="17.5703125" style="24" customWidth="1"/>
    <col min="13576" max="13576" width="14.28515625" style="24" customWidth="1"/>
    <col min="13577" max="13577" width="13.5703125" style="24" customWidth="1"/>
    <col min="13578" max="13578" width="15.28515625" style="24" customWidth="1"/>
    <col min="13579" max="13579" width="31.85546875" style="24" customWidth="1"/>
    <col min="13580" max="13580" width="5.140625" style="24" customWidth="1"/>
    <col min="13581" max="13581" width="14.5703125" style="24" customWidth="1"/>
    <col min="13582" max="13825" width="9.140625" style="24"/>
    <col min="13826" max="13826" width="6.7109375" style="24" customWidth="1"/>
    <col min="13827" max="13828" width="9.140625" style="24"/>
    <col min="13829" max="13829" width="9" style="24" customWidth="1"/>
    <col min="13830" max="13830" width="14.42578125" style="24" customWidth="1"/>
    <col min="13831" max="13831" width="17.5703125" style="24" customWidth="1"/>
    <col min="13832" max="13832" width="14.28515625" style="24" customWidth="1"/>
    <col min="13833" max="13833" width="13.5703125" style="24" customWidth="1"/>
    <col min="13834" max="13834" width="15.28515625" style="24" customWidth="1"/>
    <col min="13835" max="13835" width="31.85546875" style="24" customWidth="1"/>
    <col min="13836" max="13836" width="5.140625" style="24" customWidth="1"/>
    <col min="13837" max="13837" width="14.5703125" style="24" customWidth="1"/>
    <col min="13838" max="14081" width="9.140625" style="24"/>
    <col min="14082" max="14082" width="6.7109375" style="24" customWidth="1"/>
    <col min="14083" max="14084" width="9.140625" style="24"/>
    <col min="14085" max="14085" width="9" style="24" customWidth="1"/>
    <col min="14086" max="14086" width="14.42578125" style="24" customWidth="1"/>
    <col min="14087" max="14087" width="17.5703125" style="24" customWidth="1"/>
    <col min="14088" max="14088" width="14.28515625" style="24" customWidth="1"/>
    <col min="14089" max="14089" width="13.5703125" style="24" customWidth="1"/>
    <col min="14090" max="14090" width="15.28515625" style="24" customWidth="1"/>
    <col min="14091" max="14091" width="31.85546875" style="24" customWidth="1"/>
    <col min="14092" max="14092" width="5.140625" style="24" customWidth="1"/>
    <col min="14093" max="14093" width="14.5703125" style="24" customWidth="1"/>
    <col min="14094" max="14337" width="9.140625" style="24"/>
    <col min="14338" max="14338" width="6.7109375" style="24" customWidth="1"/>
    <col min="14339" max="14340" width="9.140625" style="24"/>
    <col min="14341" max="14341" width="9" style="24" customWidth="1"/>
    <col min="14342" max="14342" width="14.42578125" style="24" customWidth="1"/>
    <col min="14343" max="14343" width="17.5703125" style="24" customWidth="1"/>
    <col min="14344" max="14344" width="14.28515625" style="24" customWidth="1"/>
    <col min="14345" max="14345" width="13.5703125" style="24" customWidth="1"/>
    <col min="14346" max="14346" width="15.28515625" style="24" customWidth="1"/>
    <col min="14347" max="14347" width="31.85546875" style="24" customWidth="1"/>
    <col min="14348" max="14348" width="5.140625" style="24" customWidth="1"/>
    <col min="14349" max="14349" width="14.5703125" style="24" customWidth="1"/>
    <col min="14350" max="14593" width="9.140625" style="24"/>
    <col min="14594" max="14594" width="6.7109375" style="24" customWidth="1"/>
    <col min="14595" max="14596" width="9.140625" style="24"/>
    <col min="14597" max="14597" width="9" style="24" customWidth="1"/>
    <col min="14598" max="14598" width="14.42578125" style="24" customWidth="1"/>
    <col min="14599" max="14599" width="17.5703125" style="24" customWidth="1"/>
    <col min="14600" max="14600" width="14.28515625" style="24" customWidth="1"/>
    <col min="14601" max="14601" width="13.5703125" style="24" customWidth="1"/>
    <col min="14602" max="14602" width="15.28515625" style="24" customWidth="1"/>
    <col min="14603" max="14603" width="31.85546875" style="24" customWidth="1"/>
    <col min="14604" max="14604" width="5.140625" style="24" customWidth="1"/>
    <col min="14605" max="14605" width="14.5703125" style="24" customWidth="1"/>
    <col min="14606" max="14849" width="9.140625" style="24"/>
    <col min="14850" max="14850" width="6.7109375" style="24" customWidth="1"/>
    <col min="14851" max="14852" width="9.140625" style="24"/>
    <col min="14853" max="14853" width="9" style="24" customWidth="1"/>
    <col min="14854" max="14854" width="14.42578125" style="24" customWidth="1"/>
    <col min="14855" max="14855" width="17.5703125" style="24" customWidth="1"/>
    <col min="14856" max="14856" width="14.28515625" style="24" customWidth="1"/>
    <col min="14857" max="14857" width="13.5703125" style="24" customWidth="1"/>
    <col min="14858" max="14858" width="15.28515625" style="24" customWidth="1"/>
    <col min="14859" max="14859" width="31.85546875" style="24" customWidth="1"/>
    <col min="14860" max="14860" width="5.140625" style="24" customWidth="1"/>
    <col min="14861" max="14861" width="14.5703125" style="24" customWidth="1"/>
    <col min="14862" max="15105" width="9.140625" style="24"/>
    <col min="15106" max="15106" width="6.7109375" style="24" customWidth="1"/>
    <col min="15107" max="15108" width="9.140625" style="24"/>
    <col min="15109" max="15109" width="9" style="24" customWidth="1"/>
    <col min="15110" max="15110" width="14.42578125" style="24" customWidth="1"/>
    <col min="15111" max="15111" width="17.5703125" style="24" customWidth="1"/>
    <col min="15112" max="15112" width="14.28515625" style="24" customWidth="1"/>
    <col min="15113" max="15113" width="13.5703125" style="24" customWidth="1"/>
    <col min="15114" max="15114" width="15.28515625" style="24" customWidth="1"/>
    <col min="15115" max="15115" width="31.85546875" style="24" customWidth="1"/>
    <col min="15116" max="15116" width="5.140625" style="24" customWidth="1"/>
    <col min="15117" max="15117" width="14.5703125" style="24" customWidth="1"/>
    <col min="15118" max="15361" width="9.140625" style="24"/>
    <col min="15362" max="15362" width="6.7109375" style="24" customWidth="1"/>
    <col min="15363" max="15364" width="9.140625" style="24"/>
    <col min="15365" max="15365" width="9" style="24" customWidth="1"/>
    <col min="15366" max="15366" width="14.42578125" style="24" customWidth="1"/>
    <col min="15367" max="15367" width="17.5703125" style="24" customWidth="1"/>
    <col min="15368" max="15368" width="14.28515625" style="24" customWidth="1"/>
    <col min="15369" max="15369" width="13.5703125" style="24" customWidth="1"/>
    <col min="15370" max="15370" width="15.28515625" style="24" customWidth="1"/>
    <col min="15371" max="15371" width="31.85546875" style="24" customWidth="1"/>
    <col min="15372" max="15372" width="5.140625" style="24" customWidth="1"/>
    <col min="15373" max="15373" width="14.5703125" style="24" customWidth="1"/>
    <col min="15374" max="15617" width="9.140625" style="24"/>
    <col min="15618" max="15618" width="6.7109375" style="24" customWidth="1"/>
    <col min="15619" max="15620" width="9.140625" style="24"/>
    <col min="15621" max="15621" width="9" style="24" customWidth="1"/>
    <col min="15622" max="15622" width="14.42578125" style="24" customWidth="1"/>
    <col min="15623" max="15623" width="17.5703125" style="24" customWidth="1"/>
    <col min="15624" max="15624" width="14.28515625" style="24" customWidth="1"/>
    <col min="15625" max="15625" width="13.5703125" style="24" customWidth="1"/>
    <col min="15626" max="15626" width="15.28515625" style="24" customWidth="1"/>
    <col min="15627" max="15627" width="31.85546875" style="24" customWidth="1"/>
    <col min="15628" max="15628" width="5.140625" style="24" customWidth="1"/>
    <col min="15629" max="15629" width="14.5703125" style="24" customWidth="1"/>
    <col min="15630" max="15873" width="9.140625" style="24"/>
    <col min="15874" max="15874" width="6.7109375" style="24" customWidth="1"/>
    <col min="15875" max="15876" width="9.140625" style="24"/>
    <col min="15877" max="15877" width="9" style="24" customWidth="1"/>
    <col min="15878" max="15878" width="14.42578125" style="24" customWidth="1"/>
    <col min="15879" max="15879" width="17.5703125" style="24" customWidth="1"/>
    <col min="15880" max="15880" width="14.28515625" style="24" customWidth="1"/>
    <col min="15881" max="15881" width="13.5703125" style="24" customWidth="1"/>
    <col min="15882" max="15882" width="15.28515625" style="24" customWidth="1"/>
    <col min="15883" max="15883" width="31.85546875" style="24" customWidth="1"/>
    <col min="15884" max="15884" width="5.140625" style="24" customWidth="1"/>
    <col min="15885" max="15885" width="14.5703125" style="24" customWidth="1"/>
    <col min="15886" max="16129" width="9.140625" style="24"/>
    <col min="16130" max="16130" width="6.7109375" style="24" customWidth="1"/>
    <col min="16131" max="16132" width="9.140625" style="24"/>
    <col min="16133" max="16133" width="9" style="24" customWidth="1"/>
    <col min="16134" max="16134" width="14.42578125" style="24" customWidth="1"/>
    <col min="16135" max="16135" width="17.5703125" style="24" customWidth="1"/>
    <col min="16136" max="16136" width="14.28515625" style="24" customWidth="1"/>
    <col min="16137" max="16137" width="13.5703125" style="24" customWidth="1"/>
    <col min="16138" max="16138" width="15.28515625" style="24" customWidth="1"/>
    <col min="16139" max="16139" width="31.85546875" style="24" customWidth="1"/>
    <col min="16140" max="16140" width="5.140625" style="24" customWidth="1"/>
    <col min="16141" max="16141" width="14.5703125" style="24" customWidth="1"/>
    <col min="16142" max="16384" width="9.140625" style="24"/>
  </cols>
  <sheetData>
    <row r="1" spans="2:12">
      <c r="K1" s="21" t="s">
        <v>353</v>
      </c>
    </row>
    <row r="2" spans="2:12" ht="20.25" customHeight="1">
      <c r="B2" s="1366" t="s">
        <v>50</v>
      </c>
      <c r="C2" s="1366"/>
      <c r="D2" s="1366"/>
      <c r="E2" s="1366"/>
      <c r="F2" s="1366"/>
      <c r="G2" s="1366"/>
      <c r="H2" s="1366"/>
      <c r="I2" s="1366"/>
      <c r="J2" s="1366"/>
      <c r="K2" s="1366"/>
    </row>
    <row r="4" spans="2:12">
      <c r="B4" s="1367" t="s">
        <v>51</v>
      </c>
      <c r="C4" s="1367"/>
      <c r="D4" s="478">
        <v>603</v>
      </c>
      <c r="G4" s="1278" t="s">
        <v>1537</v>
      </c>
      <c r="H4" s="1278"/>
      <c r="I4" s="1278"/>
      <c r="J4" s="1278"/>
      <c r="K4" s="1278"/>
    </row>
    <row r="5" spans="2:12">
      <c r="B5" s="65" t="s">
        <v>0</v>
      </c>
      <c r="C5" s="92"/>
    </row>
    <row r="6" spans="2:12" hidden="1">
      <c r="C6" s="27">
        <v>1</v>
      </c>
    </row>
    <row r="7" spans="2:12" ht="18.75">
      <c r="C7" s="117">
        <v>1</v>
      </c>
      <c r="D7" s="118" t="s">
        <v>501</v>
      </c>
    </row>
    <row r="8" spans="2:12">
      <c r="E8" s="105" t="s">
        <v>442</v>
      </c>
      <c r="H8" s="119" t="s">
        <v>33</v>
      </c>
      <c r="K8" s="120" t="s">
        <v>52</v>
      </c>
    </row>
    <row r="9" spans="2:12" ht="27.75" customHeight="1">
      <c r="D9" s="27" t="s">
        <v>31</v>
      </c>
      <c r="E9" s="27" t="s">
        <v>53</v>
      </c>
      <c r="G9" s="27" t="s">
        <v>54</v>
      </c>
      <c r="H9" s="478" t="s">
        <v>1507</v>
      </c>
      <c r="K9" s="121" t="s">
        <v>55</v>
      </c>
    </row>
    <row r="10" spans="2:12" ht="21.75" customHeight="1">
      <c r="D10" s="27" t="s">
        <v>40</v>
      </c>
      <c r="E10" s="27" t="s">
        <v>56</v>
      </c>
      <c r="G10" s="27" t="s">
        <v>54</v>
      </c>
      <c r="H10" s="478" t="s">
        <v>1507</v>
      </c>
      <c r="K10" s="121" t="s">
        <v>57</v>
      </c>
    </row>
    <row r="11" spans="2:12" ht="14.25" customHeight="1">
      <c r="H11" s="478"/>
      <c r="L11" s="25"/>
    </row>
    <row r="12" spans="2:12" ht="17.25" customHeight="1" thickBot="1">
      <c r="F12" s="27" t="s">
        <v>15</v>
      </c>
      <c r="H12" s="478" t="s">
        <v>1507</v>
      </c>
      <c r="K12" s="122"/>
    </row>
    <row r="13" spans="2:12" ht="40.5" customHeight="1" thickTop="1">
      <c r="C13" s="123">
        <v>2</v>
      </c>
      <c r="D13" s="124" t="s">
        <v>502</v>
      </c>
      <c r="E13" s="125"/>
      <c r="F13" s="125"/>
      <c r="G13" s="125"/>
    </row>
    <row r="14" spans="2:12" ht="62.25" customHeight="1">
      <c r="B14" s="1368" t="s">
        <v>58</v>
      </c>
      <c r="C14" s="1369"/>
      <c r="D14" s="1369"/>
      <c r="E14" s="1370"/>
      <c r="F14" s="234" t="s">
        <v>59</v>
      </c>
      <c r="G14" s="234" t="s">
        <v>60</v>
      </c>
      <c r="H14" s="235" t="s">
        <v>61</v>
      </c>
      <c r="I14" s="234" t="s">
        <v>62</v>
      </c>
      <c r="J14" s="234" t="s">
        <v>63</v>
      </c>
      <c r="K14" s="234" t="s">
        <v>64</v>
      </c>
    </row>
    <row r="15" spans="2:12" ht="15" customHeight="1">
      <c r="B15" s="126"/>
      <c r="C15" s="127"/>
      <c r="D15" s="128"/>
      <c r="E15" s="129"/>
      <c r="F15" s="130" t="s">
        <v>9</v>
      </c>
      <c r="G15" s="130" t="s">
        <v>9</v>
      </c>
      <c r="H15" s="131" t="s">
        <v>9</v>
      </c>
      <c r="I15" s="130" t="s">
        <v>9</v>
      </c>
      <c r="J15" s="130" t="s">
        <v>9</v>
      </c>
      <c r="K15" s="132"/>
    </row>
    <row r="16" spans="2:12" ht="15" customHeight="1">
      <c r="B16" s="133">
        <v>1</v>
      </c>
      <c r="C16" s="28"/>
      <c r="D16" s="134"/>
      <c r="E16" s="135"/>
      <c r="F16" s="136"/>
      <c r="G16" s="136"/>
      <c r="H16" s="137"/>
      <c r="I16" s="136"/>
      <c r="J16" s="136"/>
      <c r="K16" s="138"/>
    </row>
    <row r="17" spans="2:11" ht="17.25" customHeight="1">
      <c r="B17" s="139">
        <v>2</v>
      </c>
      <c r="C17" s="127"/>
      <c r="D17" s="127"/>
      <c r="E17" s="127"/>
      <c r="F17" s="140"/>
      <c r="G17" s="129"/>
      <c r="H17" s="140"/>
      <c r="I17" s="140"/>
      <c r="J17" s="140"/>
      <c r="K17" s="140"/>
    </row>
    <row r="18" spans="2:11" ht="19.5" customHeight="1">
      <c r="B18" s="141">
        <v>3</v>
      </c>
      <c r="C18" s="142"/>
      <c r="D18" s="142"/>
      <c r="E18" s="142"/>
      <c r="F18" s="143"/>
      <c r="G18" s="129"/>
      <c r="H18" s="482" t="s">
        <v>1507</v>
      </c>
      <c r="I18" s="140"/>
      <c r="J18" s="140"/>
      <c r="K18" s="140"/>
    </row>
    <row r="19" spans="2:11" ht="19.5" customHeight="1">
      <c r="B19" s="141">
        <v>4</v>
      </c>
      <c r="C19" s="142"/>
      <c r="D19" s="142"/>
      <c r="E19" s="142"/>
      <c r="F19" s="143"/>
      <c r="G19" s="129"/>
      <c r="H19" s="140"/>
      <c r="I19" s="140"/>
      <c r="J19" s="140"/>
      <c r="K19" s="140"/>
    </row>
    <row r="20" spans="2:11" ht="20.25" customHeight="1">
      <c r="B20" s="141">
        <v>5</v>
      </c>
      <c r="C20" s="142"/>
      <c r="D20" s="142"/>
      <c r="E20" s="142"/>
      <c r="F20" s="143"/>
      <c r="G20" s="129"/>
      <c r="H20" s="140"/>
      <c r="I20" s="140"/>
      <c r="J20" s="140"/>
      <c r="K20" s="140"/>
    </row>
    <row r="21" spans="2:11" ht="20.25" customHeight="1">
      <c r="B21" s="141">
        <v>6</v>
      </c>
      <c r="C21" s="142"/>
      <c r="D21" s="142"/>
      <c r="E21" s="142"/>
      <c r="F21" s="143"/>
      <c r="G21" s="129"/>
      <c r="H21" s="140"/>
      <c r="I21" s="140"/>
      <c r="J21" s="140"/>
      <c r="K21" s="140"/>
    </row>
    <row r="22" spans="2:11" ht="19.5" customHeight="1" thickBot="1">
      <c r="B22" s="144"/>
      <c r="C22" s="145" t="s">
        <v>15</v>
      </c>
      <c r="D22" s="142"/>
      <c r="E22" s="142"/>
      <c r="F22" s="146"/>
      <c r="G22" s="147"/>
      <c r="H22" s="146"/>
      <c r="I22" s="146"/>
      <c r="J22" s="146"/>
      <c r="K22" s="140"/>
    </row>
    <row r="23" spans="2:11" ht="20.25" customHeight="1" thickTop="1">
      <c r="B23" s="98" t="s">
        <v>542</v>
      </c>
    </row>
    <row r="24" spans="2:11" ht="16.5" customHeight="1">
      <c r="C24" s="27" t="s">
        <v>405</v>
      </c>
    </row>
    <row r="25" spans="2:11" ht="15.75" customHeight="1"/>
    <row r="26" spans="2:11">
      <c r="J26" s="79"/>
    </row>
    <row r="27" spans="2:11">
      <c r="I27" s="3" t="s">
        <v>365</v>
      </c>
      <c r="J27" s="79"/>
    </row>
    <row r="28" spans="2:11">
      <c r="I28" s="17" t="s">
        <v>234</v>
      </c>
      <c r="J28" s="79"/>
    </row>
    <row r="29" spans="2:11">
      <c r="I29" s="60" t="s">
        <v>241</v>
      </c>
    </row>
    <row r="30" spans="2:11">
      <c r="I30" s="20" t="s">
        <v>14</v>
      </c>
    </row>
  </sheetData>
  <mergeCells count="4">
    <mergeCell ref="B2:K2"/>
    <mergeCell ref="B4:C4"/>
    <mergeCell ref="B14:E14"/>
    <mergeCell ref="G4:K4"/>
  </mergeCells>
  <printOptions horizontalCentered="1"/>
  <pageMargins left="0.5" right="0.5" top="1.25" bottom="0.25" header="0.31496062992126" footer="0.31496062992126"/>
  <pageSetup paperSize="9" scale="85" firstPageNumber="55" orientation="landscape" useFirstPageNumber="1" r:id="rId1"/>
  <headerFooter differentOddEven="1" differentFirst="1">
    <oddFooter>&amp;C&amp;10&amp;P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35"/>
  <sheetViews>
    <sheetView zoomScale="80" zoomScaleNormal="80" workbookViewId="0">
      <selection activeCell="B1" sqref="B1:J35"/>
    </sheetView>
  </sheetViews>
  <sheetFormatPr defaultRowHeight="15"/>
  <cols>
    <col min="1" max="1" width="3.85546875" style="24" customWidth="1"/>
    <col min="2" max="2" width="61.7109375" style="24" customWidth="1"/>
    <col min="3" max="3" width="29.7109375" style="24" customWidth="1"/>
    <col min="4" max="4" width="11.85546875" style="24" customWidth="1"/>
    <col min="5" max="5" width="11.7109375" style="24" customWidth="1"/>
    <col min="6" max="6" width="11.85546875" style="24" customWidth="1"/>
    <col min="7" max="7" width="11.28515625" style="24" customWidth="1"/>
    <col min="8" max="8" width="17.28515625" style="24" customWidth="1"/>
    <col min="9" max="9" width="17" style="24" customWidth="1"/>
    <col min="10" max="10" width="13.7109375" style="24" customWidth="1"/>
    <col min="11" max="11" width="3.7109375" style="24" customWidth="1"/>
    <col min="12" max="259" width="9.140625" style="24"/>
    <col min="260" max="260" width="52.7109375" style="24" customWidth="1"/>
    <col min="261" max="261" width="30.28515625" style="24" customWidth="1"/>
    <col min="262" max="262" width="12.7109375" style="24" customWidth="1"/>
    <col min="263" max="263" width="14.42578125" style="24" customWidth="1"/>
    <col min="264" max="264" width="13.7109375" style="24" customWidth="1"/>
    <col min="265" max="265" width="12.42578125" style="24" customWidth="1"/>
    <col min="266" max="266" width="19.7109375" style="24" customWidth="1"/>
    <col min="267" max="515" width="9.140625" style="24"/>
    <col min="516" max="516" width="52.7109375" style="24" customWidth="1"/>
    <col min="517" max="517" width="30.28515625" style="24" customWidth="1"/>
    <col min="518" max="518" width="12.7109375" style="24" customWidth="1"/>
    <col min="519" max="519" width="14.42578125" style="24" customWidth="1"/>
    <col min="520" max="520" width="13.7109375" style="24" customWidth="1"/>
    <col min="521" max="521" width="12.42578125" style="24" customWidth="1"/>
    <col min="522" max="522" width="19.7109375" style="24" customWidth="1"/>
    <col min="523" max="771" width="9.140625" style="24"/>
    <col min="772" max="772" width="52.7109375" style="24" customWidth="1"/>
    <col min="773" max="773" width="30.28515625" style="24" customWidth="1"/>
    <col min="774" max="774" width="12.7109375" style="24" customWidth="1"/>
    <col min="775" max="775" width="14.42578125" style="24" customWidth="1"/>
    <col min="776" max="776" width="13.7109375" style="24" customWidth="1"/>
    <col min="777" max="777" width="12.42578125" style="24" customWidth="1"/>
    <col min="778" max="778" width="19.7109375" style="24" customWidth="1"/>
    <col min="779" max="1027" width="9.140625" style="24"/>
    <col min="1028" max="1028" width="52.7109375" style="24" customWidth="1"/>
    <col min="1029" max="1029" width="30.28515625" style="24" customWidth="1"/>
    <col min="1030" max="1030" width="12.7109375" style="24" customWidth="1"/>
    <col min="1031" max="1031" width="14.42578125" style="24" customWidth="1"/>
    <col min="1032" max="1032" width="13.7109375" style="24" customWidth="1"/>
    <col min="1033" max="1033" width="12.42578125" style="24" customWidth="1"/>
    <col min="1034" max="1034" width="19.7109375" style="24" customWidth="1"/>
    <col min="1035" max="1283" width="9.140625" style="24"/>
    <col min="1284" max="1284" width="52.7109375" style="24" customWidth="1"/>
    <col min="1285" max="1285" width="30.28515625" style="24" customWidth="1"/>
    <col min="1286" max="1286" width="12.7109375" style="24" customWidth="1"/>
    <col min="1287" max="1287" width="14.42578125" style="24" customWidth="1"/>
    <col min="1288" max="1288" width="13.7109375" style="24" customWidth="1"/>
    <col min="1289" max="1289" width="12.42578125" style="24" customWidth="1"/>
    <col min="1290" max="1290" width="19.7109375" style="24" customWidth="1"/>
    <col min="1291" max="1539" width="9.140625" style="24"/>
    <col min="1540" max="1540" width="52.7109375" style="24" customWidth="1"/>
    <col min="1541" max="1541" width="30.28515625" style="24" customWidth="1"/>
    <col min="1542" max="1542" width="12.7109375" style="24" customWidth="1"/>
    <col min="1543" max="1543" width="14.42578125" style="24" customWidth="1"/>
    <col min="1544" max="1544" width="13.7109375" style="24" customWidth="1"/>
    <col min="1545" max="1545" width="12.42578125" style="24" customWidth="1"/>
    <col min="1546" max="1546" width="19.7109375" style="24" customWidth="1"/>
    <col min="1547" max="1795" width="9.140625" style="24"/>
    <col min="1796" max="1796" width="52.7109375" style="24" customWidth="1"/>
    <col min="1797" max="1797" width="30.28515625" style="24" customWidth="1"/>
    <col min="1798" max="1798" width="12.7109375" style="24" customWidth="1"/>
    <col min="1799" max="1799" width="14.42578125" style="24" customWidth="1"/>
    <col min="1800" max="1800" width="13.7109375" style="24" customWidth="1"/>
    <col min="1801" max="1801" width="12.42578125" style="24" customWidth="1"/>
    <col min="1802" max="1802" width="19.7109375" style="24" customWidth="1"/>
    <col min="1803" max="2051" width="9.140625" style="24"/>
    <col min="2052" max="2052" width="52.7109375" style="24" customWidth="1"/>
    <col min="2053" max="2053" width="30.28515625" style="24" customWidth="1"/>
    <col min="2054" max="2054" width="12.7109375" style="24" customWidth="1"/>
    <col min="2055" max="2055" width="14.42578125" style="24" customWidth="1"/>
    <col min="2056" max="2056" width="13.7109375" style="24" customWidth="1"/>
    <col min="2057" max="2057" width="12.42578125" style="24" customWidth="1"/>
    <col min="2058" max="2058" width="19.7109375" style="24" customWidth="1"/>
    <col min="2059" max="2307" width="9.140625" style="24"/>
    <col min="2308" max="2308" width="52.7109375" style="24" customWidth="1"/>
    <col min="2309" max="2309" width="30.28515625" style="24" customWidth="1"/>
    <col min="2310" max="2310" width="12.7109375" style="24" customWidth="1"/>
    <col min="2311" max="2311" width="14.42578125" style="24" customWidth="1"/>
    <col min="2312" max="2312" width="13.7109375" style="24" customWidth="1"/>
    <col min="2313" max="2313" width="12.42578125" style="24" customWidth="1"/>
    <col min="2314" max="2314" width="19.7109375" style="24" customWidth="1"/>
    <col min="2315" max="2563" width="9.140625" style="24"/>
    <col min="2564" max="2564" width="52.7109375" style="24" customWidth="1"/>
    <col min="2565" max="2565" width="30.28515625" style="24" customWidth="1"/>
    <col min="2566" max="2566" width="12.7109375" style="24" customWidth="1"/>
    <col min="2567" max="2567" width="14.42578125" style="24" customWidth="1"/>
    <col min="2568" max="2568" width="13.7109375" style="24" customWidth="1"/>
    <col min="2569" max="2569" width="12.42578125" style="24" customWidth="1"/>
    <col min="2570" max="2570" width="19.7109375" style="24" customWidth="1"/>
    <col min="2571" max="2819" width="9.140625" style="24"/>
    <col min="2820" max="2820" width="52.7109375" style="24" customWidth="1"/>
    <col min="2821" max="2821" width="30.28515625" style="24" customWidth="1"/>
    <col min="2822" max="2822" width="12.7109375" style="24" customWidth="1"/>
    <col min="2823" max="2823" width="14.42578125" style="24" customWidth="1"/>
    <col min="2824" max="2824" width="13.7109375" style="24" customWidth="1"/>
    <col min="2825" max="2825" width="12.42578125" style="24" customWidth="1"/>
    <col min="2826" max="2826" width="19.7109375" style="24" customWidth="1"/>
    <col min="2827" max="3075" width="9.140625" style="24"/>
    <col min="3076" max="3076" width="52.7109375" style="24" customWidth="1"/>
    <col min="3077" max="3077" width="30.28515625" style="24" customWidth="1"/>
    <col min="3078" max="3078" width="12.7109375" style="24" customWidth="1"/>
    <col min="3079" max="3079" width="14.42578125" style="24" customWidth="1"/>
    <col min="3080" max="3080" width="13.7109375" style="24" customWidth="1"/>
    <col min="3081" max="3081" width="12.42578125" style="24" customWidth="1"/>
    <col min="3082" max="3082" width="19.7109375" style="24" customWidth="1"/>
    <col min="3083" max="3331" width="9.140625" style="24"/>
    <col min="3332" max="3332" width="52.7109375" style="24" customWidth="1"/>
    <col min="3333" max="3333" width="30.28515625" style="24" customWidth="1"/>
    <col min="3334" max="3334" width="12.7109375" style="24" customWidth="1"/>
    <col min="3335" max="3335" width="14.42578125" style="24" customWidth="1"/>
    <col min="3336" max="3336" width="13.7109375" style="24" customWidth="1"/>
    <col min="3337" max="3337" width="12.42578125" style="24" customWidth="1"/>
    <col min="3338" max="3338" width="19.7109375" style="24" customWidth="1"/>
    <col min="3339" max="3587" width="9.140625" style="24"/>
    <col min="3588" max="3588" width="52.7109375" style="24" customWidth="1"/>
    <col min="3589" max="3589" width="30.28515625" style="24" customWidth="1"/>
    <col min="3590" max="3590" width="12.7109375" style="24" customWidth="1"/>
    <col min="3591" max="3591" width="14.42578125" style="24" customWidth="1"/>
    <col min="3592" max="3592" width="13.7109375" style="24" customWidth="1"/>
    <col min="3593" max="3593" width="12.42578125" style="24" customWidth="1"/>
    <col min="3594" max="3594" width="19.7109375" style="24" customWidth="1"/>
    <col min="3595" max="3843" width="9.140625" style="24"/>
    <col min="3844" max="3844" width="52.7109375" style="24" customWidth="1"/>
    <col min="3845" max="3845" width="30.28515625" style="24" customWidth="1"/>
    <col min="3846" max="3846" width="12.7109375" style="24" customWidth="1"/>
    <col min="3847" max="3847" width="14.42578125" style="24" customWidth="1"/>
    <col min="3848" max="3848" width="13.7109375" style="24" customWidth="1"/>
    <col min="3849" max="3849" width="12.42578125" style="24" customWidth="1"/>
    <col min="3850" max="3850" width="19.7109375" style="24" customWidth="1"/>
    <col min="3851" max="4099" width="9.140625" style="24"/>
    <col min="4100" max="4100" width="52.7109375" style="24" customWidth="1"/>
    <col min="4101" max="4101" width="30.28515625" style="24" customWidth="1"/>
    <col min="4102" max="4102" width="12.7109375" style="24" customWidth="1"/>
    <col min="4103" max="4103" width="14.42578125" style="24" customWidth="1"/>
    <col min="4104" max="4104" width="13.7109375" style="24" customWidth="1"/>
    <col min="4105" max="4105" width="12.42578125" style="24" customWidth="1"/>
    <col min="4106" max="4106" width="19.7109375" style="24" customWidth="1"/>
    <col min="4107" max="4355" width="9.140625" style="24"/>
    <col min="4356" max="4356" width="52.7109375" style="24" customWidth="1"/>
    <col min="4357" max="4357" width="30.28515625" style="24" customWidth="1"/>
    <col min="4358" max="4358" width="12.7109375" style="24" customWidth="1"/>
    <col min="4359" max="4359" width="14.42578125" style="24" customWidth="1"/>
    <col min="4360" max="4360" width="13.7109375" style="24" customWidth="1"/>
    <col min="4361" max="4361" width="12.42578125" style="24" customWidth="1"/>
    <col min="4362" max="4362" width="19.7109375" style="24" customWidth="1"/>
    <col min="4363" max="4611" width="9.140625" style="24"/>
    <col min="4612" max="4612" width="52.7109375" style="24" customWidth="1"/>
    <col min="4613" max="4613" width="30.28515625" style="24" customWidth="1"/>
    <col min="4614" max="4614" width="12.7109375" style="24" customWidth="1"/>
    <col min="4615" max="4615" width="14.42578125" style="24" customWidth="1"/>
    <col min="4616" max="4616" width="13.7109375" style="24" customWidth="1"/>
    <col min="4617" max="4617" width="12.42578125" style="24" customWidth="1"/>
    <col min="4618" max="4618" width="19.7109375" style="24" customWidth="1"/>
    <col min="4619" max="4867" width="9.140625" style="24"/>
    <col min="4868" max="4868" width="52.7109375" style="24" customWidth="1"/>
    <col min="4869" max="4869" width="30.28515625" style="24" customWidth="1"/>
    <col min="4870" max="4870" width="12.7109375" style="24" customWidth="1"/>
    <col min="4871" max="4871" width="14.42578125" style="24" customWidth="1"/>
    <col min="4872" max="4872" width="13.7109375" style="24" customWidth="1"/>
    <col min="4873" max="4873" width="12.42578125" style="24" customWidth="1"/>
    <col min="4874" max="4874" width="19.7109375" style="24" customWidth="1"/>
    <col min="4875" max="5123" width="9.140625" style="24"/>
    <col min="5124" max="5124" width="52.7109375" style="24" customWidth="1"/>
    <col min="5125" max="5125" width="30.28515625" style="24" customWidth="1"/>
    <col min="5126" max="5126" width="12.7109375" style="24" customWidth="1"/>
    <col min="5127" max="5127" width="14.42578125" style="24" customWidth="1"/>
    <col min="5128" max="5128" width="13.7109375" style="24" customWidth="1"/>
    <col min="5129" max="5129" width="12.42578125" style="24" customWidth="1"/>
    <col min="5130" max="5130" width="19.7109375" style="24" customWidth="1"/>
    <col min="5131" max="5379" width="9.140625" style="24"/>
    <col min="5380" max="5380" width="52.7109375" style="24" customWidth="1"/>
    <col min="5381" max="5381" width="30.28515625" style="24" customWidth="1"/>
    <col min="5382" max="5382" width="12.7109375" style="24" customWidth="1"/>
    <col min="5383" max="5383" width="14.42578125" style="24" customWidth="1"/>
    <col min="5384" max="5384" width="13.7109375" style="24" customWidth="1"/>
    <col min="5385" max="5385" width="12.42578125" style="24" customWidth="1"/>
    <col min="5386" max="5386" width="19.7109375" style="24" customWidth="1"/>
    <col min="5387" max="5635" width="9.140625" style="24"/>
    <col min="5636" max="5636" width="52.7109375" style="24" customWidth="1"/>
    <col min="5637" max="5637" width="30.28515625" style="24" customWidth="1"/>
    <col min="5638" max="5638" width="12.7109375" style="24" customWidth="1"/>
    <col min="5639" max="5639" width="14.42578125" style="24" customWidth="1"/>
    <col min="5640" max="5640" width="13.7109375" style="24" customWidth="1"/>
    <col min="5641" max="5641" width="12.42578125" style="24" customWidth="1"/>
    <col min="5642" max="5642" width="19.7109375" style="24" customWidth="1"/>
    <col min="5643" max="5891" width="9.140625" style="24"/>
    <col min="5892" max="5892" width="52.7109375" style="24" customWidth="1"/>
    <col min="5893" max="5893" width="30.28515625" style="24" customWidth="1"/>
    <col min="5894" max="5894" width="12.7109375" style="24" customWidth="1"/>
    <col min="5895" max="5895" width="14.42578125" style="24" customWidth="1"/>
    <col min="5896" max="5896" width="13.7109375" style="24" customWidth="1"/>
    <col min="5897" max="5897" width="12.42578125" style="24" customWidth="1"/>
    <col min="5898" max="5898" width="19.7109375" style="24" customWidth="1"/>
    <col min="5899" max="6147" width="9.140625" style="24"/>
    <col min="6148" max="6148" width="52.7109375" style="24" customWidth="1"/>
    <col min="6149" max="6149" width="30.28515625" style="24" customWidth="1"/>
    <col min="6150" max="6150" width="12.7109375" style="24" customWidth="1"/>
    <col min="6151" max="6151" width="14.42578125" style="24" customWidth="1"/>
    <col min="6152" max="6152" width="13.7109375" style="24" customWidth="1"/>
    <col min="6153" max="6153" width="12.42578125" style="24" customWidth="1"/>
    <col min="6154" max="6154" width="19.7109375" style="24" customWidth="1"/>
    <col min="6155" max="6403" width="9.140625" style="24"/>
    <col min="6404" max="6404" width="52.7109375" style="24" customWidth="1"/>
    <col min="6405" max="6405" width="30.28515625" style="24" customWidth="1"/>
    <col min="6406" max="6406" width="12.7109375" style="24" customWidth="1"/>
    <col min="6407" max="6407" width="14.42578125" style="24" customWidth="1"/>
    <col min="6408" max="6408" width="13.7109375" style="24" customWidth="1"/>
    <col min="6409" max="6409" width="12.42578125" style="24" customWidth="1"/>
    <col min="6410" max="6410" width="19.7109375" style="24" customWidth="1"/>
    <col min="6411" max="6659" width="9.140625" style="24"/>
    <col min="6660" max="6660" width="52.7109375" style="24" customWidth="1"/>
    <col min="6661" max="6661" width="30.28515625" style="24" customWidth="1"/>
    <col min="6662" max="6662" width="12.7109375" style="24" customWidth="1"/>
    <col min="6663" max="6663" width="14.42578125" style="24" customWidth="1"/>
    <col min="6664" max="6664" width="13.7109375" style="24" customWidth="1"/>
    <col min="6665" max="6665" width="12.42578125" style="24" customWidth="1"/>
    <col min="6666" max="6666" width="19.7109375" style="24" customWidth="1"/>
    <col min="6667" max="6915" width="9.140625" style="24"/>
    <col min="6916" max="6916" width="52.7109375" style="24" customWidth="1"/>
    <col min="6917" max="6917" width="30.28515625" style="24" customWidth="1"/>
    <col min="6918" max="6918" width="12.7109375" style="24" customWidth="1"/>
    <col min="6919" max="6919" width="14.42578125" style="24" customWidth="1"/>
    <col min="6920" max="6920" width="13.7109375" style="24" customWidth="1"/>
    <col min="6921" max="6921" width="12.42578125" style="24" customWidth="1"/>
    <col min="6922" max="6922" width="19.7109375" style="24" customWidth="1"/>
    <col min="6923" max="7171" width="9.140625" style="24"/>
    <col min="7172" max="7172" width="52.7109375" style="24" customWidth="1"/>
    <col min="7173" max="7173" width="30.28515625" style="24" customWidth="1"/>
    <col min="7174" max="7174" width="12.7109375" style="24" customWidth="1"/>
    <col min="7175" max="7175" width="14.42578125" style="24" customWidth="1"/>
    <col min="7176" max="7176" width="13.7109375" style="24" customWidth="1"/>
    <col min="7177" max="7177" width="12.42578125" style="24" customWidth="1"/>
    <col min="7178" max="7178" width="19.7109375" style="24" customWidth="1"/>
    <col min="7179" max="7427" width="9.140625" style="24"/>
    <col min="7428" max="7428" width="52.7109375" style="24" customWidth="1"/>
    <col min="7429" max="7429" width="30.28515625" style="24" customWidth="1"/>
    <col min="7430" max="7430" width="12.7109375" style="24" customWidth="1"/>
    <col min="7431" max="7431" width="14.42578125" style="24" customWidth="1"/>
    <col min="7432" max="7432" width="13.7109375" style="24" customWidth="1"/>
    <col min="7433" max="7433" width="12.42578125" style="24" customWidth="1"/>
    <col min="7434" max="7434" width="19.7109375" style="24" customWidth="1"/>
    <col min="7435" max="7683" width="9.140625" style="24"/>
    <col min="7684" max="7684" width="52.7109375" style="24" customWidth="1"/>
    <col min="7685" max="7685" width="30.28515625" style="24" customWidth="1"/>
    <col min="7686" max="7686" width="12.7109375" style="24" customWidth="1"/>
    <col min="7687" max="7687" width="14.42578125" style="24" customWidth="1"/>
    <col min="7688" max="7688" width="13.7109375" style="24" customWidth="1"/>
    <col min="7689" max="7689" width="12.42578125" style="24" customWidth="1"/>
    <col min="7690" max="7690" width="19.7109375" style="24" customWidth="1"/>
    <col min="7691" max="7939" width="9.140625" style="24"/>
    <col min="7940" max="7940" width="52.7109375" style="24" customWidth="1"/>
    <col min="7941" max="7941" width="30.28515625" style="24" customWidth="1"/>
    <col min="7942" max="7942" width="12.7109375" style="24" customWidth="1"/>
    <col min="7943" max="7943" width="14.42578125" style="24" customWidth="1"/>
    <col min="7944" max="7944" width="13.7109375" style="24" customWidth="1"/>
    <col min="7945" max="7945" width="12.42578125" style="24" customWidth="1"/>
    <col min="7946" max="7946" width="19.7109375" style="24" customWidth="1"/>
    <col min="7947" max="8195" width="9.140625" style="24"/>
    <col min="8196" max="8196" width="52.7109375" style="24" customWidth="1"/>
    <col min="8197" max="8197" width="30.28515625" style="24" customWidth="1"/>
    <col min="8198" max="8198" width="12.7109375" style="24" customWidth="1"/>
    <col min="8199" max="8199" width="14.42578125" style="24" customWidth="1"/>
    <col min="8200" max="8200" width="13.7109375" style="24" customWidth="1"/>
    <col min="8201" max="8201" width="12.42578125" style="24" customWidth="1"/>
    <col min="8202" max="8202" width="19.7109375" style="24" customWidth="1"/>
    <col min="8203" max="8451" width="9.140625" style="24"/>
    <col min="8452" max="8452" width="52.7109375" style="24" customWidth="1"/>
    <col min="8453" max="8453" width="30.28515625" style="24" customWidth="1"/>
    <col min="8454" max="8454" width="12.7109375" style="24" customWidth="1"/>
    <col min="8455" max="8455" width="14.42578125" style="24" customWidth="1"/>
    <col min="8456" max="8456" width="13.7109375" style="24" customWidth="1"/>
    <col min="8457" max="8457" width="12.42578125" style="24" customWidth="1"/>
    <col min="8458" max="8458" width="19.7109375" style="24" customWidth="1"/>
    <col min="8459" max="8707" width="9.140625" style="24"/>
    <col min="8708" max="8708" width="52.7109375" style="24" customWidth="1"/>
    <col min="8709" max="8709" width="30.28515625" style="24" customWidth="1"/>
    <col min="8710" max="8710" width="12.7109375" style="24" customWidth="1"/>
    <col min="8711" max="8711" width="14.42578125" style="24" customWidth="1"/>
    <col min="8712" max="8712" width="13.7109375" style="24" customWidth="1"/>
    <col min="8713" max="8713" width="12.42578125" style="24" customWidth="1"/>
    <col min="8714" max="8714" width="19.7109375" style="24" customWidth="1"/>
    <col min="8715" max="8963" width="9.140625" style="24"/>
    <col min="8964" max="8964" width="52.7109375" style="24" customWidth="1"/>
    <col min="8965" max="8965" width="30.28515625" style="24" customWidth="1"/>
    <col min="8966" max="8966" width="12.7109375" style="24" customWidth="1"/>
    <col min="8967" max="8967" width="14.42578125" style="24" customWidth="1"/>
    <col min="8968" max="8968" width="13.7109375" style="24" customWidth="1"/>
    <col min="8969" max="8969" width="12.42578125" style="24" customWidth="1"/>
    <col min="8970" max="8970" width="19.7109375" style="24" customWidth="1"/>
    <col min="8971" max="9219" width="9.140625" style="24"/>
    <col min="9220" max="9220" width="52.7109375" style="24" customWidth="1"/>
    <col min="9221" max="9221" width="30.28515625" style="24" customWidth="1"/>
    <col min="9222" max="9222" width="12.7109375" style="24" customWidth="1"/>
    <col min="9223" max="9223" width="14.42578125" style="24" customWidth="1"/>
    <col min="9224" max="9224" width="13.7109375" style="24" customWidth="1"/>
    <col min="9225" max="9225" width="12.42578125" style="24" customWidth="1"/>
    <col min="9226" max="9226" width="19.7109375" style="24" customWidth="1"/>
    <col min="9227" max="9475" width="9.140625" style="24"/>
    <col min="9476" max="9476" width="52.7109375" style="24" customWidth="1"/>
    <col min="9477" max="9477" width="30.28515625" style="24" customWidth="1"/>
    <col min="9478" max="9478" width="12.7109375" style="24" customWidth="1"/>
    <col min="9479" max="9479" width="14.42578125" style="24" customWidth="1"/>
    <col min="9480" max="9480" width="13.7109375" style="24" customWidth="1"/>
    <col min="9481" max="9481" width="12.42578125" style="24" customWidth="1"/>
    <col min="9482" max="9482" width="19.7109375" style="24" customWidth="1"/>
    <col min="9483" max="9731" width="9.140625" style="24"/>
    <col min="9732" max="9732" width="52.7109375" style="24" customWidth="1"/>
    <col min="9733" max="9733" width="30.28515625" style="24" customWidth="1"/>
    <col min="9734" max="9734" width="12.7109375" style="24" customWidth="1"/>
    <col min="9735" max="9735" width="14.42578125" style="24" customWidth="1"/>
    <col min="9736" max="9736" width="13.7109375" style="24" customWidth="1"/>
    <col min="9737" max="9737" width="12.42578125" style="24" customWidth="1"/>
    <col min="9738" max="9738" width="19.7109375" style="24" customWidth="1"/>
    <col min="9739" max="9987" width="9.140625" style="24"/>
    <col min="9988" max="9988" width="52.7109375" style="24" customWidth="1"/>
    <col min="9989" max="9989" width="30.28515625" style="24" customWidth="1"/>
    <col min="9990" max="9990" width="12.7109375" style="24" customWidth="1"/>
    <col min="9991" max="9991" width="14.42578125" style="24" customWidth="1"/>
    <col min="9992" max="9992" width="13.7109375" style="24" customWidth="1"/>
    <col min="9993" max="9993" width="12.42578125" style="24" customWidth="1"/>
    <col min="9994" max="9994" width="19.7109375" style="24" customWidth="1"/>
    <col min="9995" max="10243" width="9.140625" style="24"/>
    <col min="10244" max="10244" width="52.7109375" style="24" customWidth="1"/>
    <col min="10245" max="10245" width="30.28515625" style="24" customWidth="1"/>
    <col min="10246" max="10246" width="12.7109375" style="24" customWidth="1"/>
    <col min="10247" max="10247" width="14.42578125" style="24" customWidth="1"/>
    <col min="10248" max="10248" width="13.7109375" style="24" customWidth="1"/>
    <col min="10249" max="10249" width="12.42578125" style="24" customWidth="1"/>
    <col min="10250" max="10250" width="19.7109375" style="24" customWidth="1"/>
    <col min="10251" max="10499" width="9.140625" style="24"/>
    <col min="10500" max="10500" width="52.7109375" style="24" customWidth="1"/>
    <col min="10501" max="10501" width="30.28515625" style="24" customWidth="1"/>
    <col min="10502" max="10502" width="12.7109375" style="24" customWidth="1"/>
    <col min="10503" max="10503" width="14.42578125" style="24" customWidth="1"/>
    <col min="10504" max="10504" width="13.7109375" style="24" customWidth="1"/>
    <col min="10505" max="10505" width="12.42578125" style="24" customWidth="1"/>
    <col min="10506" max="10506" width="19.7109375" style="24" customWidth="1"/>
    <col min="10507" max="10755" width="9.140625" style="24"/>
    <col min="10756" max="10756" width="52.7109375" style="24" customWidth="1"/>
    <col min="10757" max="10757" width="30.28515625" style="24" customWidth="1"/>
    <col min="10758" max="10758" width="12.7109375" style="24" customWidth="1"/>
    <col min="10759" max="10759" width="14.42578125" style="24" customWidth="1"/>
    <col min="10760" max="10760" width="13.7109375" style="24" customWidth="1"/>
    <col min="10761" max="10761" width="12.42578125" style="24" customWidth="1"/>
    <col min="10762" max="10762" width="19.7109375" style="24" customWidth="1"/>
    <col min="10763" max="11011" width="9.140625" style="24"/>
    <col min="11012" max="11012" width="52.7109375" style="24" customWidth="1"/>
    <col min="11013" max="11013" width="30.28515625" style="24" customWidth="1"/>
    <col min="11014" max="11014" width="12.7109375" style="24" customWidth="1"/>
    <col min="11015" max="11015" width="14.42578125" style="24" customWidth="1"/>
    <col min="11016" max="11016" width="13.7109375" style="24" customWidth="1"/>
    <col min="11017" max="11017" width="12.42578125" style="24" customWidth="1"/>
    <col min="11018" max="11018" width="19.7109375" style="24" customWidth="1"/>
    <col min="11019" max="11267" width="9.140625" style="24"/>
    <col min="11268" max="11268" width="52.7109375" style="24" customWidth="1"/>
    <col min="11269" max="11269" width="30.28515625" style="24" customWidth="1"/>
    <col min="11270" max="11270" width="12.7109375" style="24" customWidth="1"/>
    <col min="11271" max="11271" width="14.42578125" style="24" customWidth="1"/>
    <col min="11272" max="11272" width="13.7109375" style="24" customWidth="1"/>
    <col min="11273" max="11273" width="12.42578125" style="24" customWidth="1"/>
    <col min="11274" max="11274" width="19.7109375" style="24" customWidth="1"/>
    <col min="11275" max="11523" width="9.140625" style="24"/>
    <col min="11524" max="11524" width="52.7109375" style="24" customWidth="1"/>
    <col min="11525" max="11525" width="30.28515625" style="24" customWidth="1"/>
    <col min="11526" max="11526" width="12.7109375" style="24" customWidth="1"/>
    <col min="11527" max="11527" width="14.42578125" style="24" customWidth="1"/>
    <col min="11528" max="11528" width="13.7109375" style="24" customWidth="1"/>
    <col min="11529" max="11529" width="12.42578125" style="24" customWidth="1"/>
    <col min="11530" max="11530" width="19.7109375" style="24" customWidth="1"/>
    <col min="11531" max="11779" width="9.140625" style="24"/>
    <col min="11780" max="11780" width="52.7109375" style="24" customWidth="1"/>
    <col min="11781" max="11781" width="30.28515625" style="24" customWidth="1"/>
    <col min="11782" max="11782" width="12.7109375" style="24" customWidth="1"/>
    <col min="11783" max="11783" width="14.42578125" style="24" customWidth="1"/>
    <col min="11784" max="11784" width="13.7109375" style="24" customWidth="1"/>
    <col min="11785" max="11785" width="12.42578125" style="24" customWidth="1"/>
    <col min="11786" max="11786" width="19.7109375" style="24" customWidth="1"/>
    <col min="11787" max="12035" width="9.140625" style="24"/>
    <col min="12036" max="12036" width="52.7109375" style="24" customWidth="1"/>
    <col min="12037" max="12037" width="30.28515625" style="24" customWidth="1"/>
    <col min="12038" max="12038" width="12.7109375" style="24" customWidth="1"/>
    <col min="12039" max="12039" width="14.42578125" style="24" customWidth="1"/>
    <col min="12040" max="12040" width="13.7109375" style="24" customWidth="1"/>
    <col min="12041" max="12041" width="12.42578125" style="24" customWidth="1"/>
    <col min="12042" max="12042" width="19.7109375" style="24" customWidth="1"/>
    <col min="12043" max="12291" width="9.140625" style="24"/>
    <col min="12292" max="12292" width="52.7109375" style="24" customWidth="1"/>
    <col min="12293" max="12293" width="30.28515625" style="24" customWidth="1"/>
    <col min="12294" max="12294" width="12.7109375" style="24" customWidth="1"/>
    <col min="12295" max="12295" width="14.42578125" style="24" customWidth="1"/>
    <col min="12296" max="12296" width="13.7109375" style="24" customWidth="1"/>
    <col min="12297" max="12297" width="12.42578125" style="24" customWidth="1"/>
    <col min="12298" max="12298" width="19.7109375" style="24" customWidth="1"/>
    <col min="12299" max="12547" width="9.140625" style="24"/>
    <col min="12548" max="12548" width="52.7109375" style="24" customWidth="1"/>
    <col min="12549" max="12549" width="30.28515625" style="24" customWidth="1"/>
    <col min="12550" max="12550" width="12.7109375" style="24" customWidth="1"/>
    <col min="12551" max="12551" width="14.42578125" style="24" customWidth="1"/>
    <col min="12552" max="12552" width="13.7109375" style="24" customWidth="1"/>
    <col min="12553" max="12553" width="12.42578125" style="24" customWidth="1"/>
    <col min="12554" max="12554" width="19.7109375" style="24" customWidth="1"/>
    <col min="12555" max="12803" width="9.140625" style="24"/>
    <col min="12804" max="12804" width="52.7109375" style="24" customWidth="1"/>
    <col min="12805" max="12805" width="30.28515625" style="24" customWidth="1"/>
    <col min="12806" max="12806" width="12.7109375" style="24" customWidth="1"/>
    <col min="12807" max="12807" width="14.42578125" style="24" customWidth="1"/>
    <col min="12808" max="12808" width="13.7109375" style="24" customWidth="1"/>
    <col min="12809" max="12809" width="12.42578125" style="24" customWidth="1"/>
    <col min="12810" max="12810" width="19.7109375" style="24" customWidth="1"/>
    <col min="12811" max="13059" width="9.140625" style="24"/>
    <col min="13060" max="13060" width="52.7109375" style="24" customWidth="1"/>
    <col min="13061" max="13061" width="30.28515625" style="24" customWidth="1"/>
    <col min="13062" max="13062" width="12.7109375" style="24" customWidth="1"/>
    <col min="13063" max="13063" width="14.42578125" style="24" customWidth="1"/>
    <col min="13064" max="13064" width="13.7109375" style="24" customWidth="1"/>
    <col min="13065" max="13065" width="12.42578125" style="24" customWidth="1"/>
    <col min="13066" max="13066" width="19.7109375" style="24" customWidth="1"/>
    <col min="13067" max="13315" width="9.140625" style="24"/>
    <col min="13316" max="13316" width="52.7109375" style="24" customWidth="1"/>
    <col min="13317" max="13317" width="30.28515625" style="24" customWidth="1"/>
    <col min="13318" max="13318" width="12.7109375" style="24" customWidth="1"/>
    <col min="13319" max="13319" width="14.42578125" style="24" customWidth="1"/>
    <col min="13320" max="13320" width="13.7109375" style="24" customWidth="1"/>
    <col min="13321" max="13321" width="12.42578125" style="24" customWidth="1"/>
    <col min="13322" max="13322" width="19.7109375" style="24" customWidth="1"/>
    <col min="13323" max="13571" width="9.140625" style="24"/>
    <col min="13572" max="13572" width="52.7109375" style="24" customWidth="1"/>
    <col min="13573" max="13573" width="30.28515625" style="24" customWidth="1"/>
    <col min="13574" max="13574" width="12.7109375" style="24" customWidth="1"/>
    <col min="13575" max="13575" width="14.42578125" style="24" customWidth="1"/>
    <col min="13576" max="13576" width="13.7109375" style="24" customWidth="1"/>
    <col min="13577" max="13577" width="12.42578125" style="24" customWidth="1"/>
    <col min="13578" max="13578" width="19.7109375" style="24" customWidth="1"/>
    <col min="13579" max="13827" width="9.140625" style="24"/>
    <col min="13828" max="13828" width="52.7109375" style="24" customWidth="1"/>
    <col min="13829" max="13829" width="30.28515625" style="24" customWidth="1"/>
    <col min="13830" max="13830" width="12.7109375" style="24" customWidth="1"/>
    <col min="13831" max="13831" width="14.42578125" style="24" customWidth="1"/>
    <col min="13832" max="13832" width="13.7109375" style="24" customWidth="1"/>
    <col min="13833" max="13833" width="12.42578125" style="24" customWidth="1"/>
    <col min="13834" max="13834" width="19.7109375" style="24" customWidth="1"/>
    <col min="13835" max="14083" width="9.140625" style="24"/>
    <col min="14084" max="14084" width="52.7109375" style="24" customWidth="1"/>
    <col min="14085" max="14085" width="30.28515625" style="24" customWidth="1"/>
    <col min="14086" max="14086" width="12.7109375" style="24" customWidth="1"/>
    <col min="14087" max="14087" width="14.42578125" style="24" customWidth="1"/>
    <col min="14088" max="14088" width="13.7109375" style="24" customWidth="1"/>
    <col min="14089" max="14089" width="12.42578125" style="24" customWidth="1"/>
    <col min="14090" max="14090" width="19.7109375" style="24" customWidth="1"/>
    <col min="14091" max="14339" width="9.140625" style="24"/>
    <col min="14340" max="14340" width="52.7109375" style="24" customWidth="1"/>
    <col min="14341" max="14341" width="30.28515625" style="24" customWidth="1"/>
    <col min="14342" max="14342" width="12.7109375" style="24" customWidth="1"/>
    <col min="14343" max="14343" width="14.42578125" style="24" customWidth="1"/>
    <col min="14344" max="14344" width="13.7109375" style="24" customWidth="1"/>
    <col min="14345" max="14345" width="12.42578125" style="24" customWidth="1"/>
    <col min="14346" max="14346" width="19.7109375" style="24" customWidth="1"/>
    <col min="14347" max="14595" width="9.140625" style="24"/>
    <col min="14596" max="14596" width="52.7109375" style="24" customWidth="1"/>
    <col min="14597" max="14597" width="30.28515625" style="24" customWidth="1"/>
    <col min="14598" max="14598" width="12.7109375" style="24" customWidth="1"/>
    <col min="14599" max="14599" width="14.42578125" style="24" customWidth="1"/>
    <col min="14600" max="14600" width="13.7109375" style="24" customWidth="1"/>
    <col min="14601" max="14601" width="12.42578125" style="24" customWidth="1"/>
    <col min="14602" max="14602" width="19.7109375" style="24" customWidth="1"/>
    <col min="14603" max="14851" width="9.140625" style="24"/>
    <col min="14852" max="14852" width="52.7109375" style="24" customWidth="1"/>
    <col min="14853" max="14853" width="30.28515625" style="24" customWidth="1"/>
    <col min="14854" max="14854" width="12.7109375" style="24" customWidth="1"/>
    <col min="14855" max="14855" width="14.42578125" style="24" customWidth="1"/>
    <col min="14856" max="14856" width="13.7109375" style="24" customWidth="1"/>
    <col min="14857" max="14857" width="12.42578125" style="24" customWidth="1"/>
    <col min="14858" max="14858" width="19.7109375" style="24" customWidth="1"/>
    <col min="14859" max="15107" width="9.140625" style="24"/>
    <col min="15108" max="15108" width="52.7109375" style="24" customWidth="1"/>
    <col min="15109" max="15109" width="30.28515625" style="24" customWidth="1"/>
    <col min="15110" max="15110" width="12.7109375" style="24" customWidth="1"/>
    <col min="15111" max="15111" width="14.42578125" style="24" customWidth="1"/>
    <col min="15112" max="15112" width="13.7109375" style="24" customWidth="1"/>
    <col min="15113" max="15113" width="12.42578125" style="24" customWidth="1"/>
    <col min="15114" max="15114" width="19.7109375" style="24" customWidth="1"/>
    <col min="15115" max="15363" width="9.140625" style="24"/>
    <col min="15364" max="15364" width="52.7109375" style="24" customWidth="1"/>
    <col min="15365" max="15365" width="30.28515625" style="24" customWidth="1"/>
    <col min="15366" max="15366" width="12.7109375" style="24" customWidth="1"/>
    <col min="15367" max="15367" width="14.42578125" style="24" customWidth="1"/>
    <col min="15368" max="15368" width="13.7109375" style="24" customWidth="1"/>
    <col min="15369" max="15369" width="12.42578125" style="24" customWidth="1"/>
    <col min="15370" max="15370" width="19.7109375" style="24" customWidth="1"/>
    <col min="15371" max="15619" width="9.140625" style="24"/>
    <col min="15620" max="15620" width="52.7109375" style="24" customWidth="1"/>
    <col min="15621" max="15621" width="30.28515625" style="24" customWidth="1"/>
    <col min="15622" max="15622" width="12.7109375" style="24" customWidth="1"/>
    <col min="15623" max="15623" width="14.42578125" style="24" customWidth="1"/>
    <col min="15624" max="15624" width="13.7109375" style="24" customWidth="1"/>
    <col min="15625" max="15625" width="12.42578125" style="24" customWidth="1"/>
    <col min="15626" max="15626" width="19.7109375" style="24" customWidth="1"/>
    <col min="15627" max="15875" width="9.140625" style="24"/>
    <col min="15876" max="15876" width="52.7109375" style="24" customWidth="1"/>
    <col min="15877" max="15877" width="30.28515625" style="24" customWidth="1"/>
    <col min="15878" max="15878" width="12.7109375" style="24" customWidth="1"/>
    <col min="15879" max="15879" width="14.42578125" style="24" customWidth="1"/>
    <col min="15880" max="15880" width="13.7109375" style="24" customWidth="1"/>
    <col min="15881" max="15881" width="12.42578125" style="24" customWidth="1"/>
    <col min="15882" max="15882" width="19.7109375" style="24" customWidth="1"/>
    <col min="15883" max="16131" width="9.140625" style="24"/>
    <col min="16132" max="16132" width="52.7109375" style="24" customWidth="1"/>
    <col min="16133" max="16133" width="30.28515625" style="24" customWidth="1"/>
    <col min="16134" max="16134" width="12.7109375" style="24" customWidth="1"/>
    <col min="16135" max="16135" width="14.42578125" style="24" customWidth="1"/>
    <col min="16136" max="16136" width="13.7109375" style="24" customWidth="1"/>
    <col min="16137" max="16137" width="12.42578125" style="24" customWidth="1"/>
    <col min="16138" max="16138" width="19.7109375" style="24" customWidth="1"/>
    <col min="16139" max="16384" width="9.140625" style="24"/>
  </cols>
  <sheetData>
    <row r="1" spans="2:11" ht="15.75">
      <c r="B1" s="26"/>
      <c r="C1" s="26"/>
      <c r="D1" s="26"/>
      <c r="E1" s="26"/>
      <c r="F1" s="29"/>
      <c r="G1" s="244"/>
      <c r="H1" s="244"/>
      <c r="I1" s="244"/>
      <c r="J1" s="247" t="s">
        <v>667</v>
      </c>
      <c r="K1" s="246"/>
    </row>
    <row r="2" spans="2:11" ht="26.25" customHeight="1">
      <c r="B2" s="1371" t="s">
        <v>668</v>
      </c>
      <c r="C2" s="1371"/>
      <c r="D2" s="1371"/>
      <c r="E2" s="1371"/>
      <c r="F2" s="1371"/>
      <c r="G2" s="1371"/>
      <c r="H2" s="1371"/>
      <c r="I2" s="1371"/>
      <c r="J2" s="1371"/>
    </row>
    <row r="3" spans="2:11" ht="23.25" customHeight="1">
      <c r="B3" s="1372" t="s">
        <v>538</v>
      </c>
      <c r="C3" s="1372"/>
      <c r="D3" s="1372"/>
      <c r="E3" s="1372"/>
      <c r="F3" s="1372"/>
      <c r="G3" s="1372"/>
      <c r="H3" s="1372"/>
      <c r="I3" s="1372"/>
      <c r="J3" s="1372"/>
    </row>
    <row r="4" spans="2:11" ht="37.5" customHeight="1">
      <c r="B4" s="1373" t="s">
        <v>798</v>
      </c>
      <c r="C4" s="1373"/>
      <c r="D4" s="1373"/>
      <c r="E4" s="1373"/>
      <c r="F4" s="1373"/>
      <c r="G4" s="1373"/>
      <c r="H4" s="1373"/>
      <c r="I4" s="1373"/>
      <c r="J4" s="1373"/>
    </row>
    <row r="5" spans="2:11" ht="15" customHeight="1">
      <c r="B5" s="1374" t="s">
        <v>539</v>
      </c>
      <c r="C5" s="1374"/>
      <c r="D5" s="1374"/>
      <c r="E5" s="1374"/>
      <c r="F5" s="1374"/>
      <c r="G5" s="1374"/>
      <c r="H5" s="1374"/>
      <c r="I5" s="1374"/>
      <c r="J5" s="1374"/>
    </row>
    <row r="6" spans="2:11" ht="15" customHeight="1">
      <c r="B6" s="43"/>
      <c r="C6" s="43"/>
      <c r="D6" s="43"/>
      <c r="E6" s="95"/>
      <c r="F6" s="43"/>
      <c r="G6" s="43"/>
      <c r="H6" s="43"/>
      <c r="I6" s="43"/>
      <c r="J6" s="43"/>
    </row>
    <row r="7" spans="2:11" ht="15" customHeight="1">
      <c r="B7" s="1278" t="s">
        <v>1537</v>
      </c>
      <c r="C7" s="1278"/>
      <c r="D7" s="1278"/>
      <c r="E7" s="1278"/>
      <c r="F7" s="1278"/>
      <c r="G7" s="65"/>
      <c r="H7" s="65"/>
      <c r="I7" s="65"/>
      <c r="J7" s="43"/>
    </row>
    <row r="8" spans="2:11" ht="15" customHeight="1">
      <c r="B8" s="65" t="s">
        <v>1490</v>
      </c>
      <c r="C8" s="34"/>
      <c r="D8" s="34"/>
      <c r="E8" s="162"/>
      <c r="F8" s="43"/>
      <c r="G8" s="43"/>
      <c r="H8" s="43"/>
      <c r="I8" s="43"/>
      <c r="J8" s="35"/>
    </row>
    <row r="9" spans="2:11" ht="13.5" customHeight="1">
      <c r="B9" s="65" t="s">
        <v>0</v>
      </c>
      <c r="C9" s="34"/>
      <c r="D9" s="34"/>
      <c r="E9" s="34"/>
      <c r="F9" s="43"/>
      <c r="G9" s="43"/>
      <c r="H9" s="43"/>
      <c r="I9" s="43"/>
      <c r="J9" s="35"/>
    </row>
    <row r="10" spans="2:11" ht="16.5" thickBot="1">
      <c r="B10" s="43"/>
      <c r="C10" s="43"/>
      <c r="D10" s="43"/>
      <c r="E10" s="31"/>
      <c r="F10" s="43"/>
      <c r="G10" s="43"/>
      <c r="H10" s="43"/>
      <c r="I10" s="43"/>
      <c r="J10" s="297" t="s">
        <v>9</v>
      </c>
    </row>
    <row r="11" spans="2:11" ht="97.5" customHeight="1" thickBot="1">
      <c r="B11" s="171" t="s">
        <v>400</v>
      </c>
      <c r="C11" s="243" t="s">
        <v>72</v>
      </c>
      <c r="D11" s="296" t="s">
        <v>402</v>
      </c>
      <c r="E11" s="221" t="s">
        <v>70</v>
      </c>
      <c r="F11" s="222" t="s">
        <v>65</v>
      </c>
      <c r="G11" s="223" t="s">
        <v>71</v>
      </c>
      <c r="H11" s="245" t="s">
        <v>543</v>
      </c>
      <c r="I11" s="245" t="s">
        <v>544</v>
      </c>
      <c r="J11" s="171" t="s">
        <v>545</v>
      </c>
    </row>
    <row r="12" spans="2:11" ht="15.75">
      <c r="B12" s="298" t="s">
        <v>517</v>
      </c>
      <c r="C12" s="304"/>
      <c r="D12" s="165"/>
      <c r="E12" s="166"/>
      <c r="F12" s="168"/>
      <c r="G12" s="168"/>
      <c r="H12" s="167"/>
      <c r="I12" s="167"/>
      <c r="J12" s="149"/>
    </row>
    <row r="13" spans="2:11" ht="15.75">
      <c r="B13" s="300" t="s">
        <v>66</v>
      </c>
      <c r="C13" s="305"/>
      <c r="D13" s="165"/>
      <c r="E13" s="166"/>
      <c r="F13" s="168"/>
      <c r="G13" s="168"/>
      <c r="H13" s="167"/>
      <c r="I13" s="167"/>
      <c r="J13" s="151" t="s">
        <v>67</v>
      </c>
    </row>
    <row r="14" spans="2:11" ht="15.75">
      <c r="B14" s="300" t="s">
        <v>68</v>
      </c>
      <c r="C14" s="305"/>
      <c r="D14" s="165"/>
      <c r="E14" s="166"/>
      <c r="F14" s="168"/>
      <c r="G14" s="168"/>
      <c r="H14" s="167"/>
      <c r="I14" s="167"/>
      <c r="J14" s="151" t="s">
        <v>67</v>
      </c>
    </row>
    <row r="15" spans="2:11" ht="16.5" thickBot="1">
      <c r="B15" s="301" t="s">
        <v>15</v>
      </c>
      <c r="C15" s="305"/>
      <c r="D15" s="165"/>
      <c r="E15" s="166"/>
      <c r="F15" s="168"/>
      <c r="G15" s="168"/>
      <c r="H15" s="167"/>
      <c r="I15" s="167"/>
      <c r="J15" s="152"/>
    </row>
    <row r="16" spans="2:11" ht="16.5" thickTop="1">
      <c r="B16" s="301"/>
      <c r="C16" s="305"/>
      <c r="D16" s="165"/>
      <c r="E16" s="166"/>
      <c r="F16" s="168"/>
      <c r="G16" s="168"/>
      <c r="H16" s="167"/>
      <c r="I16" s="167"/>
      <c r="J16" s="153"/>
    </row>
    <row r="17" spans="2:10" ht="15.75">
      <c r="B17" s="299" t="s">
        <v>519</v>
      </c>
      <c r="C17" s="305"/>
      <c r="D17" s="165"/>
      <c r="E17" s="166"/>
      <c r="F17" s="168"/>
      <c r="G17" s="168"/>
      <c r="H17" s="167"/>
      <c r="I17" s="167"/>
      <c r="J17" s="155"/>
    </row>
    <row r="18" spans="2:10" ht="15.75">
      <c r="B18" s="300" t="s">
        <v>66</v>
      </c>
      <c r="C18" s="305"/>
      <c r="D18" s="165"/>
      <c r="E18" s="166"/>
      <c r="F18" s="168"/>
      <c r="G18" s="168"/>
      <c r="H18" s="167"/>
      <c r="I18" s="167"/>
      <c r="J18" s="151" t="s">
        <v>67</v>
      </c>
    </row>
    <row r="19" spans="2:10" ht="15.75">
      <c r="B19" s="300" t="s">
        <v>68</v>
      </c>
      <c r="C19" s="168"/>
      <c r="D19" s="167"/>
      <c r="E19" s="166"/>
      <c r="F19" s="168"/>
      <c r="G19" s="168"/>
      <c r="H19" s="167"/>
      <c r="I19" s="167"/>
      <c r="J19" s="151" t="s">
        <v>67</v>
      </c>
    </row>
    <row r="20" spans="2:10" ht="16.5" thickBot="1">
      <c r="B20" s="301" t="s">
        <v>15</v>
      </c>
      <c r="C20" s="168"/>
      <c r="D20" s="167"/>
      <c r="E20" s="166"/>
      <c r="F20" s="305" t="s">
        <v>1507</v>
      </c>
      <c r="G20" s="168"/>
      <c r="H20" s="167"/>
      <c r="I20" s="167"/>
      <c r="J20" s="152"/>
    </row>
    <row r="21" spans="2:10" ht="16.5" thickTop="1">
      <c r="B21" s="302"/>
      <c r="C21" s="168"/>
      <c r="D21" s="167"/>
      <c r="E21" s="166"/>
      <c r="F21" s="168"/>
      <c r="G21" s="168"/>
      <c r="H21" s="167"/>
      <c r="I21" s="167"/>
      <c r="J21" s="157"/>
    </row>
    <row r="22" spans="2:10" ht="15.75">
      <c r="B22" s="303" t="s">
        <v>69</v>
      </c>
      <c r="C22" s="168"/>
      <c r="D22" s="167"/>
      <c r="E22" s="166"/>
      <c r="F22" s="168"/>
      <c r="G22" s="168"/>
      <c r="H22" s="167"/>
      <c r="I22" s="167"/>
      <c r="J22" s="157"/>
    </row>
    <row r="23" spans="2:10" ht="15.75">
      <c r="B23" s="300" t="s">
        <v>66</v>
      </c>
      <c r="C23" s="168"/>
      <c r="D23" s="167"/>
      <c r="E23" s="168"/>
      <c r="F23" s="168"/>
      <c r="G23" s="168"/>
      <c r="H23" s="167"/>
      <c r="I23" s="167"/>
      <c r="J23" s="151" t="s">
        <v>67</v>
      </c>
    </row>
    <row r="24" spans="2:10" ht="15.75">
      <c r="B24" s="300" t="s">
        <v>68</v>
      </c>
      <c r="C24" s="168"/>
      <c r="D24" s="167"/>
      <c r="E24" s="168"/>
      <c r="F24" s="168"/>
      <c r="G24" s="168"/>
      <c r="H24" s="167"/>
      <c r="I24" s="167"/>
      <c r="J24" s="151" t="s">
        <v>67</v>
      </c>
    </row>
    <row r="25" spans="2:10" ht="16.5" thickBot="1">
      <c r="B25" s="301" t="s">
        <v>15</v>
      </c>
      <c r="C25" s="168"/>
      <c r="D25" s="167"/>
      <c r="E25" s="168"/>
      <c r="F25" s="168"/>
      <c r="G25" s="168"/>
      <c r="H25" s="167"/>
      <c r="I25" s="167"/>
      <c r="J25" s="152"/>
    </row>
    <row r="26" spans="2:10" ht="16.5" thickTop="1">
      <c r="B26" s="301"/>
      <c r="C26" s="168"/>
      <c r="D26" s="167"/>
      <c r="E26" s="168"/>
      <c r="F26" s="168"/>
      <c r="G26" s="168"/>
      <c r="H26" s="167"/>
      <c r="I26" s="167"/>
      <c r="J26" s="153"/>
    </row>
    <row r="27" spans="2:10" ht="15.75">
      <c r="B27" s="301"/>
      <c r="C27" s="168"/>
      <c r="D27" s="167"/>
      <c r="E27" s="168"/>
      <c r="F27" s="168"/>
      <c r="G27" s="168"/>
      <c r="H27" s="167"/>
      <c r="I27" s="167"/>
      <c r="J27" s="159"/>
    </row>
    <row r="28" spans="2:10" ht="16.5" thickBot="1">
      <c r="B28" s="306" t="s">
        <v>10</v>
      </c>
      <c r="C28" s="163"/>
      <c r="D28" s="169"/>
      <c r="E28" s="163"/>
      <c r="F28" s="163"/>
      <c r="G28" s="163"/>
      <c r="H28" s="169"/>
      <c r="I28" s="169"/>
      <c r="J28" s="161"/>
    </row>
    <row r="29" spans="2:10" ht="15.75">
      <c r="C29" s="26"/>
      <c r="D29" s="26"/>
      <c r="E29" s="244"/>
      <c r="F29" s="244"/>
      <c r="G29" s="244"/>
      <c r="H29" s="244"/>
      <c r="I29" s="244"/>
      <c r="J29" s="244"/>
    </row>
    <row r="30" spans="2:10" ht="15.75">
      <c r="B30" s="26"/>
      <c r="C30" s="26"/>
      <c r="D30" s="26"/>
      <c r="F30" s="244"/>
      <c r="G30" s="244"/>
      <c r="H30" s="244"/>
      <c r="I30" s="244"/>
      <c r="J30" s="244"/>
    </row>
    <row r="31" spans="2:10" ht="15.75">
      <c r="B31" s="26"/>
      <c r="C31" s="26"/>
      <c r="D31" s="26"/>
      <c r="F31" s="244"/>
      <c r="G31" s="244"/>
      <c r="H31" s="244"/>
      <c r="I31" s="244"/>
      <c r="J31" s="244"/>
    </row>
    <row r="32" spans="2:10" ht="15.75">
      <c r="B32" s="26"/>
      <c r="C32" s="26"/>
      <c r="D32" s="26"/>
      <c r="F32" s="287" t="s">
        <v>365</v>
      </c>
      <c r="G32" s="26"/>
      <c r="H32" s="26"/>
      <c r="I32" s="26"/>
      <c r="J32" s="26"/>
    </row>
    <row r="33" spans="2:10" ht="15.75">
      <c r="B33" s="26"/>
      <c r="C33" s="26"/>
      <c r="D33" s="26"/>
      <c r="F33" s="293" t="s">
        <v>234</v>
      </c>
      <c r="G33" s="26"/>
      <c r="H33" s="26"/>
      <c r="I33" s="26"/>
      <c r="J33" s="37"/>
    </row>
    <row r="34" spans="2:10" ht="16.5" customHeight="1">
      <c r="B34" s="38"/>
      <c r="C34" s="38"/>
      <c r="D34" s="38"/>
      <c r="F34" s="294" t="s">
        <v>241</v>
      </c>
      <c r="G34" s="38"/>
      <c r="H34" s="38"/>
      <c r="I34" s="38"/>
      <c r="J34" s="38"/>
    </row>
    <row r="35" spans="2:10" ht="15.75">
      <c r="F35" s="295" t="s">
        <v>14</v>
      </c>
    </row>
  </sheetData>
  <mergeCells count="5">
    <mergeCell ref="B2:J2"/>
    <mergeCell ref="B3:J3"/>
    <mergeCell ref="B4:J4"/>
    <mergeCell ref="B7:F7"/>
    <mergeCell ref="B5:J5"/>
  </mergeCells>
  <printOptions horizontalCentered="1"/>
  <pageMargins left="0.25" right="0.25" top="1.25" bottom="0.25" header="0.31496062992126" footer="0.31496062992126"/>
  <pageSetup paperSize="9" scale="72" firstPageNumber="57" orientation="landscape" useFirstPageNumber="1" verticalDpi="599" r:id="rId1"/>
  <headerFooter differentOddEven="1" differentFirst="1">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C1:J49"/>
  <sheetViews>
    <sheetView topLeftCell="B1" workbookViewId="0">
      <selection activeCell="C1" sqref="C1:F32"/>
    </sheetView>
  </sheetViews>
  <sheetFormatPr defaultRowHeight="15"/>
  <cols>
    <col min="1" max="1" width="9.140625" style="24"/>
    <col min="2" max="2" width="9.140625" style="24" customWidth="1"/>
    <col min="3" max="3" width="9.42578125" style="24" customWidth="1"/>
    <col min="4" max="4" width="17.5703125" style="24" customWidth="1"/>
    <col min="5" max="5" width="113.140625" style="24" customWidth="1"/>
    <col min="6" max="6" width="32.28515625" style="24" customWidth="1"/>
    <col min="7" max="7" width="19.85546875" style="24" customWidth="1"/>
    <col min="8" max="8" width="17" style="24" customWidth="1"/>
    <col min="9" max="9" width="15.5703125" style="24" customWidth="1"/>
    <col min="10" max="258" width="9.140625" style="24"/>
    <col min="259" max="259" width="5.85546875" style="24" customWidth="1"/>
    <col min="260" max="260" width="17.5703125" style="24" customWidth="1"/>
    <col min="261" max="261" width="113.140625" style="24" customWidth="1"/>
    <col min="262" max="262" width="32.7109375" style="24" customWidth="1"/>
    <col min="263" max="263" width="19.85546875" style="24" customWidth="1"/>
    <col min="264" max="264" width="17" style="24" customWidth="1"/>
    <col min="265" max="265" width="15.5703125" style="24" customWidth="1"/>
    <col min="266" max="514" width="9.140625" style="24"/>
    <col min="515" max="515" width="5.85546875" style="24" customWidth="1"/>
    <col min="516" max="516" width="17.5703125" style="24" customWidth="1"/>
    <col min="517" max="517" width="113.140625" style="24" customWidth="1"/>
    <col min="518" max="518" width="32.7109375" style="24" customWidth="1"/>
    <col min="519" max="519" width="19.85546875" style="24" customWidth="1"/>
    <col min="520" max="520" width="17" style="24" customWidth="1"/>
    <col min="521" max="521" width="15.5703125" style="24" customWidth="1"/>
    <col min="522" max="770" width="9.140625" style="24"/>
    <col min="771" max="771" width="5.85546875" style="24" customWidth="1"/>
    <col min="772" max="772" width="17.5703125" style="24" customWidth="1"/>
    <col min="773" max="773" width="113.140625" style="24" customWidth="1"/>
    <col min="774" max="774" width="32.7109375" style="24" customWidth="1"/>
    <col min="775" max="775" width="19.85546875" style="24" customWidth="1"/>
    <col min="776" max="776" width="17" style="24" customWidth="1"/>
    <col min="777" max="777" width="15.5703125" style="24" customWidth="1"/>
    <col min="778" max="1026" width="9.140625" style="24"/>
    <col min="1027" max="1027" width="5.85546875" style="24" customWidth="1"/>
    <col min="1028" max="1028" width="17.5703125" style="24" customWidth="1"/>
    <col min="1029" max="1029" width="113.140625" style="24" customWidth="1"/>
    <col min="1030" max="1030" width="32.7109375" style="24" customWidth="1"/>
    <col min="1031" max="1031" width="19.85546875" style="24" customWidth="1"/>
    <col min="1032" max="1032" width="17" style="24" customWidth="1"/>
    <col min="1033" max="1033" width="15.5703125" style="24" customWidth="1"/>
    <col min="1034" max="1282" width="9.140625" style="24"/>
    <col min="1283" max="1283" width="5.85546875" style="24" customWidth="1"/>
    <col min="1284" max="1284" width="17.5703125" style="24" customWidth="1"/>
    <col min="1285" max="1285" width="113.140625" style="24" customWidth="1"/>
    <col min="1286" max="1286" width="32.7109375" style="24" customWidth="1"/>
    <col min="1287" max="1287" width="19.85546875" style="24" customWidth="1"/>
    <col min="1288" max="1288" width="17" style="24" customWidth="1"/>
    <col min="1289" max="1289" width="15.5703125" style="24" customWidth="1"/>
    <col min="1290" max="1538" width="9.140625" style="24"/>
    <col min="1539" max="1539" width="5.85546875" style="24" customWidth="1"/>
    <col min="1540" max="1540" width="17.5703125" style="24" customWidth="1"/>
    <col min="1541" max="1541" width="113.140625" style="24" customWidth="1"/>
    <col min="1542" max="1542" width="32.7109375" style="24" customWidth="1"/>
    <col min="1543" max="1543" width="19.85546875" style="24" customWidth="1"/>
    <col min="1544" max="1544" width="17" style="24" customWidth="1"/>
    <col min="1545" max="1545" width="15.5703125" style="24" customWidth="1"/>
    <col min="1546" max="1794" width="9.140625" style="24"/>
    <col min="1795" max="1795" width="5.85546875" style="24" customWidth="1"/>
    <col min="1796" max="1796" width="17.5703125" style="24" customWidth="1"/>
    <col min="1797" max="1797" width="113.140625" style="24" customWidth="1"/>
    <col min="1798" max="1798" width="32.7109375" style="24" customWidth="1"/>
    <col min="1799" max="1799" width="19.85546875" style="24" customWidth="1"/>
    <col min="1800" max="1800" width="17" style="24" customWidth="1"/>
    <col min="1801" max="1801" width="15.5703125" style="24" customWidth="1"/>
    <col min="1802" max="2050" width="9.140625" style="24"/>
    <col min="2051" max="2051" width="5.85546875" style="24" customWidth="1"/>
    <col min="2052" max="2052" width="17.5703125" style="24" customWidth="1"/>
    <col min="2053" max="2053" width="113.140625" style="24" customWidth="1"/>
    <col min="2054" max="2054" width="32.7109375" style="24" customWidth="1"/>
    <col min="2055" max="2055" width="19.85546875" style="24" customWidth="1"/>
    <col min="2056" max="2056" width="17" style="24" customWidth="1"/>
    <col min="2057" max="2057" width="15.5703125" style="24" customWidth="1"/>
    <col min="2058" max="2306" width="9.140625" style="24"/>
    <col min="2307" max="2307" width="5.85546875" style="24" customWidth="1"/>
    <col min="2308" max="2308" width="17.5703125" style="24" customWidth="1"/>
    <col min="2309" max="2309" width="113.140625" style="24" customWidth="1"/>
    <col min="2310" max="2310" width="32.7109375" style="24" customWidth="1"/>
    <col min="2311" max="2311" width="19.85546875" style="24" customWidth="1"/>
    <col min="2312" max="2312" width="17" style="24" customWidth="1"/>
    <col min="2313" max="2313" width="15.5703125" style="24" customWidth="1"/>
    <col min="2314" max="2562" width="9.140625" style="24"/>
    <col min="2563" max="2563" width="5.85546875" style="24" customWidth="1"/>
    <col min="2564" max="2564" width="17.5703125" style="24" customWidth="1"/>
    <col min="2565" max="2565" width="113.140625" style="24" customWidth="1"/>
    <col min="2566" max="2566" width="32.7109375" style="24" customWidth="1"/>
    <col min="2567" max="2567" width="19.85546875" style="24" customWidth="1"/>
    <col min="2568" max="2568" width="17" style="24" customWidth="1"/>
    <col min="2569" max="2569" width="15.5703125" style="24" customWidth="1"/>
    <col min="2570" max="2818" width="9.140625" style="24"/>
    <col min="2819" max="2819" width="5.85546875" style="24" customWidth="1"/>
    <col min="2820" max="2820" width="17.5703125" style="24" customWidth="1"/>
    <col min="2821" max="2821" width="113.140625" style="24" customWidth="1"/>
    <col min="2822" max="2822" width="32.7109375" style="24" customWidth="1"/>
    <col min="2823" max="2823" width="19.85546875" style="24" customWidth="1"/>
    <col min="2824" max="2824" width="17" style="24" customWidth="1"/>
    <col min="2825" max="2825" width="15.5703125" style="24" customWidth="1"/>
    <col min="2826" max="3074" width="9.140625" style="24"/>
    <col min="3075" max="3075" width="5.85546875" style="24" customWidth="1"/>
    <col min="3076" max="3076" width="17.5703125" style="24" customWidth="1"/>
    <col min="3077" max="3077" width="113.140625" style="24" customWidth="1"/>
    <col min="3078" max="3078" width="32.7109375" style="24" customWidth="1"/>
    <col min="3079" max="3079" width="19.85546875" style="24" customWidth="1"/>
    <col min="3080" max="3080" width="17" style="24" customWidth="1"/>
    <col min="3081" max="3081" width="15.5703125" style="24" customWidth="1"/>
    <col min="3082" max="3330" width="9.140625" style="24"/>
    <col min="3331" max="3331" width="5.85546875" style="24" customWidth="1"/>
    <col min="3332" max="3332" width="17.5703125" style="24" customWidth="1"/>
    <col min="3333" max="3333" width="113.140625" style="24" customWidth="1"/>
    <col min="3334" max="3334" width="32.7109375" style="24" customWidth="1"/>
    <col min="3335" max="3335" width="19.85546875" style="24" customWidth="1"/>
    <col min="3336" max="3336" width="17" style="24" customWidth="1"/>
    <col min="3337" max="3337" width="15.5703125" style="24" customWidth="1"/>
    <col min="3338" max="3586" width="9.140625" style="24"/>
    <col min="3587" max="3587" width="5.85546875" style="24" customWidth="1"/>
    <col min="3588" max="3588" width="17.5703125" style="24" customWidth="1"/>
    <col min="3589" max="3589" width="113.140625" style="24" customWidth="1"/>
    <col min="3590" max="3590" width="32.7109375" style="24" customWidth="1"/>
    <col min="3591" max="3591" width="19.85546875" style="24" customWidth="1"/>
    <col min="3592" max="3592" width="17" style="24" customWidth="1"/>
    <col min="3593" max="3593" width="15.5703125" style="24" customWidth="1"/>
    <col min="3594" max="3842" width="9.140625" style="24"/>
    <col min="3843" max="3843" width="5.85546875" style="24" customWidth="1"/>
    <col min="3844" max="3844" width="17.5703125" style="24" customWidth="1"/>
    <col min="3845" max="3845" width="113.140625" style="24" customWidth="1"/>
    <col min="3846" max="3846" width="32.7109375" style="24" customWidth="1"/>
    <col min="3847" max="3847" width="19.85546875" style="24" customWidth="1"/>
    <col min="3848" max="3848" width="17" style="24" customWidth="1"/>
    <col min="3849" max="3849" width="15.5703125" style="24" customWidth="1"/>
    <col min="3850" max="4098" width="9.140625" style="24"/>
    <col min="4099" max="4099" width="5.85546875" style="24" customWidth="1"/>
    <col min="4100" max="4100" width="17.5703125" style="24" customWidth="1"/>
    <col min="4101" max="4101" width="113.140625" style="24" customWidth="1"/>
    <col min="4102" max="4102" width="32.7109375" style="24" customWidth="1"/>
    <col min="4103" max="4103" width="19.85546875" style="24" customWidth="1"/>
    <col min="4104" max="4104" width="17" style="24" customWidth="1"/>
    <col min="4105" max="4105" width="15.5703125" style="24" customWidth="1"/>
    <col min="4106" max="4354" width="9.140625" style="24"/>
    <col min="4355" max="4355" width="5.85546875" style="24" customWidth="1"/>
    <col min="4356" max="4356" width="17.5703125" style="24" customWidth="1"/>
    <col min="4357" max="4357" width="113.140625" style="24" customWidth="1"/>
    <col min="4358" max="4358" width="32.7109375" style="24" customWidth="1"/>
    <col min="4359" max="4359" width="19.85546875" style="24" customWidth="1"/>
    <col min="4360" max="4360" width="17" style="24" customWidth="1"/>
    <col min="4361" max="4361" width="15.5703125" style="24" customWidth="1"/>
    <col min="4362" max="4610" width="9.140625" style="24"/>
    <col min="4611" max="4611" width="5.85546875" style="24" customWidth="1"/>
    <col min="4612" max="4612" width="17.5703125" style="24" customWidth="1"/>
    <col min="4613" max="4613" width="113.140625" style="24" customWidth="1"/>
    <col min="4614" max="4614" width="32.7109375" style="24" customWidth="1"/>
    <col min="4615" max="4615" width="19.85546875" style="24" customWidth="1"/>
    <col min="4616" max="4616" width="17" style="24" customWidth="1"/>
    <col min="4617" max="4617" width="15.5703125" style="24" customWidth="1"/>
    <col min="4618" max="4866" width="9.140625" style="24"/>
    <col min="4867" max="4867" width="5.85546875" style="24" customWidth="1"/>
    <col min="4868" max="4868" width="17.5703125" style="24" customWidth="1"/>
    <col min="4869" max="4869" width="113.140625" style="24" customWidth="1"/>
    <col min="4870" max="4870" width="32.7109375" style="24" customWidth="1"/>
    <col min="4871" max="4871" width="19.85546875" style="24" customWidth="1"/>
    <col min="4872" max="4872" width="17" style="24" customWidth="1"/>
    <col min="4873" max="4873" width="15.5703125" style="24" customWidth="1"/>
    <col min="4874" max="5122" width="9.140625" style="24"/>
    <col min="5123" max="5123" width="5.85546875" style="24" customWidth="1"/>
    <col min="5124" max="5124" width="17.5703125" style="24" customWidth="1"/>
    <col min="5125" max="5125" width="113.140625" style="24" customWidth="1"/>
    <col min="5126" max="5126" width="32.7109375" style="24" customWidth="1"/>
    <col min="5127" max="5127" width="19.85546875" style="24" customWidth="1"/>
    <col min="5128" max="5128" width="17" style="24" customWidth="1"/>
    <col min="5129" max="5129" width="15.5703125" style="24" customWidth="1"/>
    <col min="5130" max="5378" width="9.140625" style="24"/>
    <col min="5379" max="5379" width="5.85546875" style="24" customWidth="1"/>
    <col min="5380" max="5380" width="17.5703125" style="24" customWidth="1"/>
    <col min="5381" max="5381" width="113.140625" style="24" customWidth="1"/>
    <col min="5382" max="5382" width="32.7109375" style="24" customWidth="1"/>
    <col min="5383" max="5383" width="19.85546875" style="24" customWidth="1"/>
    <col min="5384" max="5384" width="17" style="24" customWidth="1"/>
    <col min="5385" max="5385" width="15.5703125" style="24" customWidth="1"/>
    <col min="5386" max="5634" width="9.140625" style="24"/>
    <col min="5635" max="5635" width="5.85546875" style="24" customWidth="1"/>
    <col min="5636" max="5636" width="17.5703125" style="24" customWidth="1"/>
    <col min="5637" max="5637" width="113.140625" style="24" customWidth="1"/>
    <col min="5638" max="5638" width="32.7109375" style="24" customWidth="1"/>
    <col min="5639" max="5639" width="19.85546875" style="24" customWidth="1"/>
    <col min="5640" max="5640" width="17" style="24" customWidth="1"/>
    <col min="5641" max="5641" width="15.5703125" style="24" customWidth="1"/>
    <col min="5642" max="5890" width="9.140625" style="24"/>
    <col min="5891" max="5891" width="5.85546875" style="24" customWidth="1"/>
    <col min="5892" max="5892" width="17.5703125" style="24" customWidth="1"/>
    <col min="5893" max="5893" width="113.140625" style="24" customWidth="1"/>
    <col min="5894" max="5894" width="32.7109375" style="24" customWidth="1"/>
    <col min="5895" max="5895" width="19.85546875" style="24" customWidth="1"/>
    <col min="5896" max="5896" width="17" style="24" customWidth="1"/>
    <col min="5897" max="5897" width="15.5703125" style="24" customWidth="1"/>
    <col min="5898" max="6146" width="9.140625" style="24"/>
    <col min="6147" max="6147" width="5.85546875" style="24" customWidth="1"/>
    <col min="6148" max="6148" width="17.5703125" style="24" customWidth="1"/>
    <col min="6149" max="6149" width="113.140625" style="24" customWidth="1"/>
    <col min="6150" max="6150" width="32.7109375" style="24" customWidth="1"/>
    <col min="6151" max="6151" width="19.85546875" style="24" customWidth="1"/>
    <col min="6152" max="6152" width="17" style="24" customWidth="1"/>
    <col min="6153" max="6153" width="15.5703125" style="24" customWidth="1"/>
    <col min="6154" max="6402" width="9.140625" style="24"/>
    <col min="6403" max="6403" width="5.85546875" style="24" customWidth="1"/>
    <col min="6404" max="6404" width="17.5703125" style="24" customWidth="1"/>
    <col min="6405" max="6405" width="113.140625" style="24" customWidth="1"/>
    <col min="6406" max="6406" width="32.7109375" style="24" customWidth="1"/>
    <col min="6407" max="6407" width="19.85546875" style="24" customWidth="1"/>
    <col min="6408" max="6408" width="17" style="24" customWidth="1"/>
    <col min="6409" max="6409" width="15.5703125" style="24" customWidth="1"/>
    <col min="6410" max="6658" width="9.140625" style="24"/>
    <col min="6659" max="6659" width="5.85546875" style="24" customWidth="1"/>
    <col min="6660" max="6660" width="17.5703125" style="24" customWidth="1"/>
    <col min="6661" max="6661" width="113.140625" style="24" customWidth="1"/>
    <col min="6662" max="6662" width="32.7109375" style="24" customWidth="1"/>
    <col min="6663" max="6663" width="19.85546875" style="24" customWidth="1"/>
    <col min="6664" max="6664" width="17" style="24" customWidth="1"/>
    <col min="6665" max="6665" width="15.5703125" style="24" customWidth="1"/>
    <col min="6666" max="6914" width="9.140625" style="24"/>
    <col min="6915" max="6915" width="5.85546875" style="24" customWidth="1"/>
    <col min="6916" max="6916" width="17.5703125" style="24" customWidth="1"/>
    <col min="6917" max="6917" width="113.140625" style="24" customWidth="1"/>
    <col min="6918" max="6918" width="32.7109375" style="24" customWidth="1"/>
    <col min="6919" max="6919" width="19.85546875" style="24" customWidth="1"/>
    <col min="6920" max="6920" width="17" style="24" customWidth="1"/>
    <col min="6921" max="6921" width="15.5703125" style="24" customWidth="1"/>
    <col min="6922" max="7170" width="9.140625" style="24"/>
    <col min="7171" max="7171" width="5.85546875" style="24" customWidth="1"/>
    <col min="7172" max="7172" width="17.5703125" style="24" customWidth="1"/>
    <col min="7173" max="7173" width="113.140625" style="24" customWidth="1"/>
    <col min="7174" max="7174" width="32.7109375" style="24" customWidth="1"/>
    <col min="7175" max="7175" width="19.85546875" style="24" customWidth="1"/>
    <col min="7176" max="7176" width="17" style="24" customWidth="1"/>
    <col min="7177" max="7177" width="15.5703125" style="24" customWidth="1"/>
    <col min="7178" max="7426" width="9.140625" style="24"/>
    <col min="7427" max="7427" width="5.85546875" style="24" customWidth="1"/>
    <col min="7428" max="7428" width="17.5703125" style="24" customWidth="1"/>
    <col min="7429" max="7429" width="113.140625" style="24" customWidth="1"/>
    <col min="7430" max="7430" width="32.7109375" style="24" customWidth="1"/>
    <col min="7431" max="7431" width="19.85546875" style="24" customWidth="1"/>
    <col min="7432" max="7432" width="17" style="24" customWidth="1"/>
    <col min="7433" max="7433" width="15.5703125" style="24" customWidth="1"/>
    <col min="7434" max="7682" width="9.140625" style="24"/>
    <col min="7683" max="7683" width="5.85546875" style="24" customWidth="1"/>
    <col min="7684" max="7684" width="17.5703125" style="24" customWidth="1"/>
    <col min="7685" max="7685" width="113.140625" style="24" customWidth="1"/>
    <col min="7686" max="7686" width="32.7109375" style="24" customWidth="1"/>
    <col min="7687" max="7687" width="19.85546875" style="24" customWidth="1"/>
    <col min="7688" max="7688" width="17" style="24" customWidth="1"/>
    <col min="7689" max="7689" width="15.5703125" style="24" customWidth="1"/>
    <col min="7690" max="7938" width="9.140625" style="24"/>
    <col min="7939" max="7939" width="5.85546875" style="24" customWidth="1"/>
    <col min="7940" max="7940" width="17.5703125" style="24" customWidth="1"/>
    <col min="7941" max="7941" width="113.140625" style="24" customWidth="1"/>
    <col min="7942" max="7942" width="32.7109375" style="24" customWidth="1"/>
    <col min="7943" max="7943" width="19.85546875" style="24" customWidth="1"/>
    <col min="7944" max="7944" width="17" style="24" customWidth="1"/>
    <col min="7945" max="7945" width="15.5703125" style="24" customWidth="1"/>
    <col min="7946" max="8194" width="9.140625" style="24"/>
    <col min="8195" max="8195" width="5.85546875" style="24" customWidth="1"/>
    <col min="8196" max="8196" width="17.5703125" style="24" customWidth="1"/>
    <col min="8197" max="8197" width="113.140625" style="24" customWidth="1"/>
    <col min="8198" max="8198" width="32.7109375" style="24" customWidth="1"/>
    <col min="8199" max="8199" width="19.85546875" style="24" customWidth="1"/>
    <col min="8200" max="8200" width="17" style="24" customWidth="1"/>
    <col min="8201" max="8201" width="15.5703125" style="24" customWidth="1"/>
    <col min="8202" max="8450" width="9.140625" style="24"/>
    <col min="8451" max="8451" width="5.85546875" style="24" customWidth="1"/>
    <col min="8452" max="8452" width="17.5703125" style="24" customWidth="1"/>
    <col min="8453" max="8453" width="113.140625" style="24" customWidth="1"/>
    <col min="8454" max="8454" width="32.7109375" style="24" customWidth="1"/>
    <col min="8455" max="8455" width="19.85546875" style="24" customWidth="1"/>
    <col min="8456" max="8456" width="17" style="24" customWidth="1"/>
    <col min="8457" max="8457" width="15.5703125" style="24" customWidth="1"/>
    <col min="8458" max="8706" width="9.140625" style="24"/>
    <col min="8707" max="8707" width="5.85546875" style="24" customWidth="1"/>
    <col min="8708" max="8708" width="17.5703125" style="24" customWidth="1"/>
    <col min="8709" max="8709" width="113.140625" style="24" customWidth="1"/>
    <col min="8710" max="8710" width="32.7109375" style="24" customWidth="1"/>
    <col min="8711" max="8711" width="19.85546875" style="24" customWidth="1"/>
    <col min="8712" max="8712" width="17" style="24" customWidth="1"/>
    <col min="8713" max="8713" width="15.5703125" style="24" customWidth="1"/>
    <col min="8714" max="8962" width="9.140625" style="24"/>
    <col min="8963" max="8963" width="5.85546875" style="24" customWidth="1"/>
    <col min="8964" max="8964" width="17.5703125" style="24" customWidth="1"/>
    <col min="8965" max="8965" width="113.140625" style="24" customWidth="1"/>
    <col min="8966" max="8966" width="32.7109375" style="24" customWidth="1"/>
    <col min="8967" max="8967" width="19.85546875" style="24" customWidth="1"/>
    <col min="8968" max="8968" width="17" style="24" customWidth="1"/>
    <col min="8969" max="8969" width="15.5703125" style="24" customWidth="1"/>
    <col min="8970" max="9218" width="9.140625" style="24"/>
    <col min="9219" max="9219" width="5.85546875" style="24" customWidth="1"/>
    <col min="9220" max="9220" width="17.5703125" style="24" customWidth="1"/>
    <col min="9221" max="9221" width="113.140625" style="24" customWidth="1"/>
    <col min="9222" max="9222" width="32.7109375" style="24" customWidth="1"/>
    <col min="9223" max="9223" width="19.85546875" style="24" customWidth="1"/>
    <col min="9224" max="9224" width="17" style="24" customWidth="1"/>
    <col min="9225" max="9225" width="15.5703125" style="24" customWidth="1"/>
    <col min="9226" max="9474" width="9.140625" style="24"/>
    <col min="9475" max="9475" width="5.85546875" style="24" customWidth="1"/>
    <col min="9476" max="9476" width="17.5703125" style="24" customWidth="1"/>
    <col min="9477" max="9477" width="113.140625" style="24" customWidth="1"/>
    <col min="9478" max="9478" width="32.7109375" style="24" customWidth="1"/>
    <col min="9479" max="9479" width="19.85546875" style="24" customWidth="1"/>
    <col min="9480" max="9480" width="17" style="24" customWidth="1"/>
    <col min="9481" max="9481" width="15.5703125" style="24" customWidth="1"/>
    <col min="9482" max="9730" width="9.140625" style="24"/>
    <col min="9731" max="9731" width="5.85546875" style="24" customWidth="1"/>
    <col min="9732" max="9732" width="17.5703125" style="24" customWidth="1"/>
    <col min="9733" max="9733" width="113.140625" style="24" customWidth="1"/>
    <col min="9734" max="9734" width="32.7109375" style="24" customWidth="1"/>
    <col min="9735" max="9735" width="19.85546875" style="24" customWidth="1"/>
    <col min="9736" max="9736" width="17" style="24" customWidth="1"/>
    <col min="9737" max="9737" width="15.5703125" style="24" customWidth="1"/>
    <col min="9738" max="9986" width="9.140625" style="24"/>
    <col min="9987" max="9987" width="5.85546875" style="24" customWidth="1"/>
    <col min="9988" max="9988" width="17.5703125" style="24" customWidth="1"/>
    <col min="9989" max="9989" width="113.140625" style="24" customWidth="1"/>
    <col min="9990" max="9990" width="32.7109375" style="24" customWidth="1"/>
    <col min="9991" max="9991" width="19.85546875" style="24" customWidth="1"/>
    <col min="9992" max="9992" width="17" style="24" customWidth="1"/>
    <col min="9993" max="9993" width="15.5703125" style="24" customWidth="1"/>
    <col min="9994" max="10242" width="9.140625" style="24"/>
    <col min="10243" max="10243" width="5.85546875" style="24" customWidth="1"/>
    <col min="10244" max="10244" width="17.5703125" style="24" customWidth="1"/>
    <col min="10245" max="10245" width="113.140625" style="24" customWidth="1"/>
    <col min="10246" max="10246" width="32.7109375" style="24" customWidth="1"/>
    <col min="10247" max="10247" width="19.85546875" style="24" customWidth="1"/>
    <col min="10248" max="10248" width="17" style="24" customWidth="1"/>
    <col min="10249" max="10249" width="15.5703125" style="24" customWidth="1"/>
    <col min="10250" max="10498" width="9.140625" style="24"/>
    <col min="10499" max="10499" width="5.85546875" style="24" customWidth="1"/>
    <col min="10500" max="10500" width="17.5703125" style="24" customWidth="1"/>
    <col min="10501" max="10501" width="113.140625" style="24" customWidth="1"/>
    <col min="10502" max="10502" width="32.7109375" style="24" customWidth="1"/>
    <col min="10503" max="10503" width="19.85546875" style="24" customWidth="1"/>
    <col min="10504" max="10504" width="17" style="24" customWidth="1"/>
    <col min="10505" max="10505" width="15.5703125" style="24" customWidth="1"/>
    <col min="10506" max="10754" width="9.140625" style="24"/>
    <col min="10755" max="10755" width="5.85546875" style="24" customWidth="1"/>
    <col min="10756" max="10756" width="17.5703125" style="24" customWidth="1"/>
    <col min="10757" max="10757" width="113.140625" style="24" customWidth="1"/>
    <col min="10758" max="10758" width="32.7109375" style="24" customWidth="1"/>
    <col min="10759" max="10759" width="19.85546875" style="24" customWidth="1"/>
    <col min="10760" max="10760" width="17" style="24" customWidth="1"/>
    <col min="10761" max="10761" width="15.5703125" style="24" customWidth="1"/>
    <col min="10762" max="11010" width="9.140625" style="24"/>
    <col min="11011" max="11011" width="5.85546875" style="24" customWidth="1"/>
    <col min="11012" max="11012" width="17.5703125" style="24" customWidth="1"/>
    <col min="11013" max="11013" width="113.140625" style="24" customWidth="1"/>
    <col min="11014" max="11014" width="32.7109375" style="24" customWidth="1"/>
    <col min="11015" max="11015" width="19.85546875" style="24" customWidth="1"/>
    <col min="11016" max="11016" width="17" style="24" customWidth="1"/>
    <col min="11017" max="11017" width="15.5703125" style="24" customWidth="1"/>
    <col min="11018" max="11266" width="9.140625" style="24"/>
    <col min="11267" max="11267" width="5.85546875" style="24" customWidth="1"/>
    <col min="11268" max="11268" width="17.5703125" style="24" customWidth="1"/>
    <col min="11269" max="11269" width="113.140625" style="24" customWidth="1"/>
    <col min="11270" max="11270" width="32.7109375" style="24" customWidth="1"/>
    <col min="11271" max="11271" width="19.85546875" style="24" customWidth="1"/>
    <col min="11272" max="11272" width="17" style="24" customWidth="1"/>
    <col min="11273" max="11273" width="15.5703125" style="24" customWidth="1"/>
    <col min="11274" max="11522" width="9.140625" style="24"/>
    <col min="11523" max="11523" width="5.85546875" style="24" customWidth="1"/>
    <col min="11524" max="11524" width="17.5703125" style="24" customWidth="1"/>
    <col min="11525" max="11525" width="113.140625" style="24" customWidth="1"/>
    <col min="11526" max="11526" width="32.7109375" style="24" customWidth="1"/>
    <col min="11527" max="11527" width="19.85546875" style="24" customWidth="1"/>
    <col min="11528" max="11528" width="17" style="24" customWidth="1"/>
    <col min="11529" max="11529" width="15.5703125" style="24" customWidth="1"/>
    <col min="11530" max="11778" width="9.140625" style="24"/>
    <col min="11779" max="11779" width="5.85546875" style="24" customWidth="1"/>
    <col min="11780" max="11780" width="17.5703125" style="24" customWidth="1"/>
    <col min="11781" max="11781" width="113.140625" style="24" customWidth="1"/>
    <col min="11782" max="11782" width="32.7109375" style="24" customWidth="1"/>
    <col min="11783" max="11783" width="19.85546875" style="24" customWidth="1"/>
    <col min="11784" max="11784" width="17" style="24" customWidth="1"/>
    <col min="11785" max="11785" width="15.5703125" style="24" customWidth="1"/>
    <col min="11786" max="12034" width="9.140625" style="24"/>
    <col min="12035" max="12035" width="5.85546875" style="24" customWidth="1"/>
    <col min="12036" max="12036" width="17.5703125" style="24" customWidth="1"/>
    <col min="12037" max="12037" width="113.140625" style="24" customWidth="1"/>
    <col min="12038" max="12038" width="32.7109375" style="24" customWidth="1"/>
    <col min="12039" max="12039" width="19.85546875" style="24" customWidth="1"/>
    <col min="12040" max="12040" width="17" style="24" customWidth="1"/>
    <col min="12041" max="12041" width="15.5703125" style="24" customWidth="1"/>
    <col min="12042" max="12290" width="9.140625" style="24"/>
    <col min="12291" max="12291" width="5.85546875" style="24" customWidth="1"/>
    <col min="12292" max="12292" width="17.5703125" style="24" customWidth="1"/>
    <col min="12293" max="12293" width="113.140625" style="24" customWidth="1"/>
    <col min="12294" max="12294" width="32.7109375" style="24" customWidth="1"/>
    <col min="12295" max="12295" width="19.85546875" style="24" customWidth="1"/>
    <col min="12296" max="12296" width="17" style="24" customWidth="1"/>
    <col min="12297" max="12297" width="15.5703125" style="24" customWidth="1"/>
    <col min="12298" max="12546" width="9.140625" style="24"/>
    <col min="12547" max="12547" width="5.85546875" style="24" customWidth="1"/>
    <col min="12548" max="12548" width="17.5703125" style="24" customWidth="1"/>
    <col min="12549" max="12549" width="113.140625" style="24" customWidth="1"/>
    <col min="12550" max="12550" width="32.7109375" style="24" customWidth="1"/>
    <col min="12551" max="12551" width="19.85546875" style="24" customWidth="1"/>
    <col min="12552" max="12552" width="17" style="24" customWidth="1"/>
    <col min="12553" max="12553" width="15.5703125" style="24" customWidth="1"/>
    <col min="12554" max="12802" width="9.140625" style="24"/>
    <col min="12803" max="12803" width="5.85546875" style="24" customWidth="1"/>
    <col min="12804" max="12804" width="17.5703125" style="24" customWidth="1"/>
    <col min="12805" max="12805" width="113.140625" style="24" customWidth="1"/>
    <col min="12806" max="12806" width="32.7109375" style="24" customWidth="1"/>
    <col min="12807" max="12807" width="19.85546875" style="24" customWidth="1"/>
    <col min="12808" max="12808" width="17" style="24" customWidth="1"/>
    <col min="12809" max="12809" width="15.5703125" style="24" customWidth="1"/>
    <col min="12810" max="13058" width="9.140625" style="24"/>
    <col min="13059" max="13059" width="5.85546875" style="24" customWidth="1"/>
    <col min="13060" max="13060" width="17.5703125" style="24" customWidth="1"/>
    <col min="13061" max="13061" width="113.140625" style="24" customWidth="1"/>
    <col min="13062" max="13062" width="32.7109375" style="24" customWidth="1"/>
    <col min="13063" max="13063" width="19.85546875" style="24" customWidth="1"/>
    <col min="13064" max="13064" width="17" style="24" customWidth="1"/>
    <col min="13065" max="13065" width="15.5703125" style="24" customWidth="1"/>
    <col min="13066" max="13314" width="9.140625" style="24"/>
    <col min="13315" max="13315" width="5.85546875" style="24" customWidth="1"/>
    <col min="13316" max="13316" width="17.5703125" style="24" customWidth="1"/>
    <col min="13317" max="13317" width="113.140625" style="24" customWidth="1"/>
    <col min="13318" max="13318" width="32.7109375" style="24" customWidth="1"/>
    <col min="13319" max="13319" width="19.85546875" style="24" customWidth="1"/>
    <col min="13320" max="13320" width="17" style="24" customWidth="1"/>
    <col min="13321" max="13321" width="15.5703125" style="24" customWidth="1"/>
    <col min="13322" max="13570" width="9.140625" style="24"/>
    <col min="13571" max="13571" width="5.85546875" style="24" customWidth="1"/>
    <col min="13572" max="13572" width="17.5703125" style="24" customWidth="1"/>
    <col min="13573" max="13573" width="113.140625" style="24" customWidth="1"/>
    <col min="13574" max="13574" width="32.7109375" style="24" customWidth="1"/>
    <col min="13575" max="13575" width="19.85546875" style="24" customWidth="1"/>
    <col min="13576" max="13576" width="17" style="24" customWidth="1"/>
    <col min="13577" max="13577" width="15.5703125" style="24" customWidth="1"/>
    <col min="13578" max="13826" width="9.140625" style="24"/>
    <col min="13827" max="13827" width="5.85546875" style="24" customWidth="1"/>
    <col min="13828" max="13828" width="17.5703125" style="24" customWidth="1"/>
    <col min="13829" max="13829" width="113.140625" style="24" customWidth="1"/>
    <col min="13830" max="13830" width="32.7109375" style="24" customWidth="1"/>
    <col min="13831" max="13831" width="19.85546875" style="24" customWidth="1"/>
    <col min="13832" max="13832" width="17" style="24" customWidth="1"/>
    <col min="13833" max="13833" width="15.5703125" style="24" customWidth="1"/>
    <col min="13834" max="14082" width="9.140625" style="24"/>
    <col min="14083" max="14083" width="5.85546875" style="24" customWidth="1"/>
    <col min="14084" max="14084" width="17.5703125" style="24" customWidth="1"/>
    <col min="14085" max="14085" width="113.140625" style="24" customWidth="1"/>
    <col min="14086" max="14086" width="32.7109375" style="24" customWidth="1"/>
    <col min="14087" max="14087" width="19.85546875" style="24" customWidth="1"/>
    <col min="14088" max="14088" width="17" style="24" customWidth="1"/>
    <col min="14089" max="14089" width="15.5703125" style="24" customWidth="1"/>
    <col min="14090" max="14338" width="9.140625" style="24"/>
    <col min="14339" max="14339" width="5.85546875" style="24" customWidth="1"/>
    <col min="14340" max="14340" width="17.5703125" style="24" customWidth="1"/>
    <col min="14341" max="14341" width="113.140625" style="24" customWidth="1"/>
    <col min="14342" max="14342" width="32.7109375" style="24" customWidth="1"/>
    <col min="14343" max="14343" width="19.85546875" style="24" customWidth="1"/>
    <col min="14344" max="14344" width="17" style="24" customWidth="1"/>
    <col min="14345" max="14345" width="15.5703125" style="24" customWidth="1"/>
    <col min="14346" max="14594" width="9.140625" style="24"/>
    <col min="14595" max="14595" width="5.85546875" style="24" customWidth="1"/>
    <col min="14596" max="14596" width="17.5703125" style="24" customWidth="1"/>
    <col min="14597" max="14597" width="113.140625" style="24" customWidth="1"/>
    <col min="14598" max="14598" width="32.7109375" style="24" customWidth="1"/>
    <col min="14599" max="14599" width="19.85546875" style="24" customWidth="1"/>
    <col min="14600" max="14600" width="17" style="24" customWidth="1"/>
    <col min="14601" max="14601" width="15.5703125" style="24" customWidth="1"/>
    <col min="14602" max="14850" width="9.140625" style="24"/>
    <col min="14851" max="14851" width="5.85546875" style="24" customWidth="1"/>
    <col min="14852" max="14852" width="17.5703125" style="24" customWidth="1"/>
    <col min="14853" max="14853" width="113.140625" style="24" customWidth="1"/>
    <col min="14854" max="14854" width="32.7109375" style="24" customWidth="1"/>
    <col min="14855" max="14855" width="19.85546875" style="24" customWidth="1"/>
    <col min="14856" max="14856" width="17" style="24" customWidth="1"/>
    <col min="14857" max="14857" width="15.5703125" style="24" customWidth="1"/>
    <col min="14858" max="15106" width="9.140625" style="24"/>
    <col min="15107" max="15107" width="5.85546875" style="24" customWidth="1"/>
    <col min="15108" max="15108" width="17.5703125" style="24" customWidth="1"/>
    <col min="15109" max="15109" width="113.140625" style="24" customWidth="1"/>
    <col min="15110" max="15110" width="32.7109375" style="24" customWidth="1"/>
    <col min="15111" max="15111" width="19.85546875" style="24" customWidth="1"/>
    <col min="15112" max="15112" width="17" style="24" customWidth="1"/>
    <col min="15113" max="15113" width="15.5703125" style="24" customWidth="1"/>
    <col min="15114" max="15362" width="9.140625" style="24"/>
    <col min="15363" max="15363" width="5.85546875" style="24" customWidth="1"/>
    <col min="15364" max="15364" width="17.5703125" style="24" customWidth="1"/>
    <col min="15365" max="15365" width="113.140625" style="24" customWidth="1"/>
    <col min="15366" max="15366" width="32.7109375" style="24" customWidth="1"/>
    <col min="15367" max="15367" width="19.85546875" style="24" customWidth="1"/>
    <col min="15368" max="15368" width="17" style="24" customWidth="1"/>
    <col min="15369" max="15369" width="15.5703125" style="24" customWidth="1"/>
    <col min="15370" max="15618" width="9.140625" style="24"/>
    <col min="15619" max="15619" width="5.85546875" style="24" customWidth="1"/>
    <col min="15620" max="15620" width="17.5703125" style="24" customWidth="1"/>
    <col min="15621" max="15621" width="113.140625" style="24" customWidth="1"/>
    <col min="15622" max="15622" width="32.7109375" style="24" customWidth="1"/>
    <col min="15623" max="15623" width="19.85546875" style="24" customWidth="1"/>
    <col min="15624" max="15624" width="17" style="24" customWidth="1"/>
    <col min="15625" max="15625" width="15.5703125" style="24" customWidth="1"/>
    <col min="15626" max="15874" width="9.140625" style="24"/>
    <col min="15875" max="15875" width="5.85546875" style="24" customWidth="1"/>
    <col min="15876" max="15876" width="17.5703125" style="24" customWidth="1"/>
    <col min="15877" max="15877" width="113.140625" style="24" customWidth="1"/>
    <col min="15878" max="15878" width="32.7109375" style="24" customWidth="1"/>
    <col min="15879" max="15879" width="19.85546875" style="24" customWidth="1"/>
    <col min="15880" max="15880" width="17" style="24" customWidth="1"/>
    <col min="15881" max="15881" width="15.5703125" style="24" customWidth="1"/>
    <col min="15882" max="16130" width="9.140625" style="24"/>
    <col min="16131" max="16131" width="5.85546875" style="24" customWidth="1"/>
    <col min="16132" max="16132" width="17.5703125" style="24" customWidth="1"/>
    <col min="16133" max="16133" width="113.140625" style="24" customWidth="1"/>
    <col min="16134" max="16134" width="32.7109375" style="24" customWidth="1"/>
    <col min="16135" max="16135" width="19.85546875" style="24" customWidth="1"/>
    <col min="16136" max="16136" width="17" style="24" customWidth="1"/>
    <col min="16137" max="16137" width="15.5703125" style="24" customWidth="1"/>
    <col min="16138" max="16384" width="9.140625" style="24"/>
  </cols>
  <sheetData>
    <row r="1" spans="3:10" ht="15.75">
      <c r="F1" s="343" t="s">
        <v>670</v>
      </c>
    </row>
    <row r="2" spans="3:10" ht="30.75">
      <c r="C2" s="39" t="s">
        <v>846</v>
      </c>
      <c r="D2" s="39"/>
      <c r="E2" s="39"/>
      <c r="G2" s="39"/>
      <c r="I2" s="39"/>
      <c r="J2" s="39"/>
    </row>
    <row r="3" spans="3:10" ht="15.75">
      <c r="C3" s="244"/>
      <c r="D3" s="244"/>
      <c r="E3" s="244"/>
      <c r="F3" s="172"/>
      <c r="G3" s="244"/>
      <c r="I3" s="244"/>
      <c r="J3" s="244"/>
    </row>
    <row r="4" spans="3:10" ht="18" customHeight="1">
      <c r="C4" s="337" t="s">
        <v>1538</v>
      </c>
      <c r="D4" s="244"/>
      <c r="E4" s="98"/>
      <c r="F4" s="173"/>
      <c r="G4" s="244"/>
      <c r="I4" s="244"/>
      <c r="J4" s="244"/>
    </row>
    <row r="5" spans="3:10" ht="11.45" customHeight="1">
      <c r="C5" s="244"/>
      <c r="D5" s="174"/>
      <c r="E5" s="174"/>
      <c r="F5" s="173"/>
      <c r="G5" s="244"/>
      <c r="I5" s="244"/>
      <c r="J5" s="244"/>
    </row>
    <row r="6" spans="3:10" ht="15.75">
      <c r="C6" s="148" t="s">
        <v>0</v>
      </c>
      <c r="D6" s="175"/>
      <c r="E6" s="175"/>
      <c r="I6" s="40"/>
      <c r="J6" s="244"/>
    </row>
    <row r="7" spans="3:10" ht="21" customHeight="1">
      <c r="C7" s="175"/>
      <c r="D7" s="175"/>
      <c r="E7" s="175"/>
      <c r="F7" s="176" t="s">
        <v>9</v>
      </c>
      <c r="G7" s="244"/>
      <c r="I7" s="244"/>
      <c r="J7" s="244"/>
    </row>
    <row r="8" spans="3:10" ht="25.5" customHeight="1">
      <c r="C8" s="177" t="s">
        <v>2</v>
      </c>
      <c r="D8" s="1376" t="s">
        <v>847</v>
      </c>
      <c r="E8" s="1376"/>
      <c r="F8" s="178" t="s">
        <v>1507</v>
      </c>
      <c r="G8" s="179"/>
      <c r="I8" s="244"/>
      <c r="J8" s="244"/>
    </row>
    <row r="9" spans="3:10" ht="22.5" customHeight="1">
      <c r="C9" s="177" t="s">
        <v>3</v>
      </c>
      <c r="D9" s="1375" t="s">
        <v>848</v>
      </c>
      <c r="E9" s="1375"/>
      <c r="F9" s="178" t="s">
        <v>1507</v>
      </c>
      <c r="I9" s="244"/>
      <c r="J9" s="244"/>
    </row>
    <row r="10" spans="3:10" ht="22.5" customHeight="1">
      <c r="C10" s="177" t="s">
        <v>4</v>
      </c>
      <c r="D10" s="1375" t="s">
        <v>849</v>
      </c>
      <c r="E10" s="1375"/>
      <c r="F10" s="178" t="s">
        <v>1507</v>
      </c>
      <c r="I10" s="244"/>
      <c r="J10" s="244"/>
    </row>
    <row r="11" spans="3:10" ht="23.25" customHeight="1">
      <c r="C11" s="177" t="s">
        <v>5</v>
      </c>
      <c r="D11" s="1377" t="s">
        <v>856</v>
      </c>
      <c r="E11" s="1377"/>
      <c r="F11" s="178" t="s">
        <v>1507</v>
      </c>
      <c r="I11" s="244"/>
      <c r="J11" s="244"/>
    </row>
    <row r="12" spans="3:10" ht="7.5" customHeight="1">
      <c r="C12" s="177"/>
      <c r="D12" s="1375"/>
      <c r="E12" s="1375"/>
      <c r="F12" s="178" t="s">
        <v>1507</v>
      </c>
      <c r="G12" s="244"/>
      <c r="I12" s="244"/>
      <c r="J12" s="244"/>
    </row>
    <row r="13" spans="3:10" ht="21.75" customHeight="1">
      <c r="C13" s="177" t="s">
        <v>6</v>
      </c>
      <c r="D13" s="1375" t="s">
        <v>850</v>
      </c>
      <c r="E13" s="1375"/>
      <c r="F13" s="178" t="s">
        <v>1507</v>
      </c>
      <c r="I13" s="244"/>
      <c r="J13" s="244"/>
    </row>
    <row r="14" spans="3:10" ht="6.75" customHeight="1">
      <c r="C14" s="177"/>
      <c r="D14" s="339"/>
      <c r="E14" s="339"/>
      <c r="F14" s="178" t="s">
        <v>1507</v>
      </c>
      <c r="I14" s="244"/>
      <c r="J14" s="244"/>
    </row>
    <row r="15" spans="3:10" ht="31.15" customHeight="1">
      <c r="C15" s="177" t="s">
        <v>7</v>
      </c>
      <c r="D15" s="1378" t="s">
        <v>857</v>
      </c>
      <c r="E15" s="1378"/>
      <c r="F15" s="178" t="s">
        <v>1507</v>
      </c>
      <c r="I15" s="244"/>
      <c r="J15" s="244"/>
    </row>
    <row r="16" spans="3:10" ht="6" customHeight="1">
      <c r="C16" s="177"/>
      <c r="D16" s="1375"/>
      <c r="E16" s="1375"/>
      <c r="F16" s="178" t="s">
        <v>1507</v>
      </c>
      <c r="G16" s="244"/>
      <c r="I16" s="244"/>
      <c r="J16" s="244"/>
    </row>
    <row r="17" spans="3:10" ht="23.25" customHeight="1">
      <c r="C17" s="177" t="s">
        <v>73</v>
      </c>
      <c r="D17" s="1375" t="s">
        <v>851</v>
      </c>
      <c r="E17" s="1375"/>
      <c r="F17" s="178" t="s">
        <v>1507</v>
      </c>
      <c r="I17" s="244"/>
      <c r="J17" s="244"/>
    </row>
    <row r="18" spans="3:10" ht="18.75" customHeight="1">
      <c r="C18" s="177" t="s">
        <v>74</v>
      </c>
      <c r="D18" s="1375" t="s">
        <v>858</v>
      </c>
      <c r="E18" s="1375"/>
      <c r="F18" s="178" t="s">
        <v>1507</v>
      </c>
      <c r="I18" s="244"/>
      <c r="J18" s="244"/>
    </row>
    <row r="19" spans="3:10" ht="8.25" customHeight="1">
      <c r="C19" s="177"/>
      <c r="D19" s="339"/>
      <c r="E19" s="339"/>
      <c r="F19" s="178" t="s">
        <v>1507</v>
      </c>
      <c r="G19" s="244"/>
      <c r="I19" s="244"/>
      <c r="J19" s="244"/>
    </row>
    <row r="20" spans="3:10" ht="21" customHeight="1">
      <c r="C20" s="177" t="s">
        <v>75</v>
      </c>
      <c r="D20" s="1375" t="s">
        <v>852</v>
      </c>
      <c r="E20" s="1375"/>
      <c r="F20" s="178" t="s">
        <v>1507</v>
      </c>
      <c r="G20" s="244"/>
      <c r="I20" s="244"/>
      <c r="J20" s="244"/>
    </row>
    <row r="21" spans="3:10" ht="21.75" customHeight="1">
      <c r="C21" s="177" t="s">
        <v>76</v>
      </c>
      <c r="D21" s="1375" t="s">
        <v>853</v>
      </c>
      <c r="E21" s="1375"/>
      <c r="F21" s="178" t="s">
        <v>1507</v>
      </c>
      <c r="I21" s="244"/>
      <c r="J21" s="244"/>
    </row>
    <row r="22" spans="3:10" ht="18.75" customHeight="1">
      <c r="C22" s="177"/>
      <c r="D22" s="1375" t="s">
        <v>77</v>
      </c>
      <c r="E22" s="1375" t="s">
        <v>78</v>
      </c>
      <c r="F22" s="178" t="s">
        <v>1507</v>
      </c>
      <c r="G22" s="244"/>
      <c r="I22" s="244"/>
      <c r="J22" s="244"/>
    </row>
    <row r="23" spans="3:10" ht="35.25" customHeight="1">
      <c r="C23" s="177" t="s">
        <v>79</v>
      </c>
      <c r="D23" s="1377" t="s">
        <v>854</v>
      </c>
      <c r="E23" s="1377"/>
      <c r="F23" s="178" t="s">
        <v>1507</v>
      </c>
      <c r="I23" s="244"/>
      <c r="J23" s="244"/>
    </row>
    <row r="24" spans="3:10" ht="13.9" customHeight="1">
      <c r="C24" s="177"/>
      <c r="D24" s="1375"/>
      <c r="E24" s="1375"/>
      <c r="F24" s="178" t="s">
        <v>1507</v>
      </c>
      <c r="G24" s="244"/>
      <c r="I24" s="244"/>
      <c r="J24" s="244"/>
    </row>
    <row r="25" spans="3:10" ht="23.25" customHeight="1">
      <c r="C25" s="177" t="s">
        <v>80</v>
      </c>
      <c r="D25" s="1377" t="s">
        <v>855</v>
      </c>
      <c r="E25" s="1377"/>
      <c r="F25" s="178" t="s">
        <v>1507</v>
      </c>
      <c r="I25" s="244"/>
      <c r="J25" s="244"/>
    </row>
    <row r="26" spans="3:10" ht="21.75" customHeight="1">
      <c r="C26" s="177" t="s">
        <v>81</v>
      </c>
      <c r="D26" s="1377" t="s">
        <v>403</v>
      </c>
      <c r="E26" s="1377"/>
      <c r="F26" s="178" t="s">
        <v>1507</v>
      </c>
      <c r="G26" s="244"/>
      <c r="I26" s="244"/>
      <c r="J26" s="244"/>
    </row>
    <row r="27" spans="3:10" ht="15" customHeight="1">
      <c r="E27" s="175" t="s">
        <v>82</v>
      </c>
      <c r="F27" s="121" t="s">
        <v>0</v>
      </c>
      <c r="I27" s="244"/>
      <c r="J27" s="244"/>
    </row>
    <row r="28" spans="3:10" ht="15.75">
      <c r="C28" s="175"/>
      <c r="D28" s="175"/>
      <c r="F28" s="98"/>
      <c r="G28" s="244"/>
      <c r="H28" s="244"/>
      <c r="I28" s="244"/>
      <c r="J28" s="244"/>
    </row>
    <row r="29" spans="3:10" ht="15.75">
      <c r="C29" s="175"/>
      <c r="D29" s="175"/>
      <c r="G29" s="244"/>
      <c r="H29" s="244"/>
      <c r="I29" s="244"/>
      <c r="J29" s="244"/>
    </row>
    <row r="30" spans="3:10" ht="15.75">
      <c r="C30" s="244"/>
      <c r="D30" s="244"/>
      <c r="E30" s="224" t="s">
        <v>364</v>
      </c>
      <c r="F30" s="224"/>
      <c r="G30" s="244"/>
      <c r="H30" s="244"/>
      <c r="I30" s="244"/>
      <c r="J30" s="244"/>
    </row>
    <row r="31" spans="3:10" ht="15.75">
      <c r="C31" s="244"/>
      <c r="D31" s="244"/>
      <c r="E31" s="76" t="s">
        <v>363</v>
      </c>
      <c r="F31" s="76"/>
      <c r="G31" s="244"/>
      <c r="H31" s="244"/>
      <c r="I31" s="244"/>
      <c r="J31" s="244"/>
    </row>
    <row r="32" spans="3:10" ht="15.75">
      <c r="C32" s="244"/>
      <c r="D32" s="244"/>
      <c r="E32" s="76" t="s">
        <v>401</v>
      </c>
      <c r="F32" s="61"/>
      <c r="G32" s="244"/>
      <c r="H32" s="244"/>
      <c r="I32" s="244"/>
      <c r="J32" s="244"/>
    </row>
    <row r="33" spans="3:10" ht="15.75">
      <c r="C33" s="244"/>
      <c r="D33" s="244"/>
      <c r="F33" s="20"/>
      <c r="G33" s="244"/>
      <c r="H33" s="244"/>
      <c r="I33" s="244"/>
      <c r="J33" s="244"/>
    </row>
    <row r="34" spans="3:10" ht="15.75">
      <c r="C34" s="244"/>
      <c r="D34" s="244"/>
      <c r="E34" s="244"/>
      <c r="F34" s="244"/>
      <c r="G34" s="244"/>
      <c r="H34" s="244"/>
      <c r="I34" s="244"/>
      <c r="J34" s="244"/>
    </row>
    <row r="35" spans="3:10" ht="15.75">
      <c r="C35" s="244"/>
      <c r="D35" s="244"/>
      <c r="E35" s="244"/>
      <c r="F35" s="244"/>
      <c r="G35" s="244"/>
      <c r="H35" s="244"/>
      <c r="I35" s="244"/>
      <c r="J35" s="244"/>
    </row>
    <row r="36" spans="3:10" ht="15.75">
      <c r="C36" s="244"/>
      <c r="D36" s="244"/>
      <c r="E36" s="244"/>
      <c r="F36" s="244"/>
      <c r="G36" s="244"/>
      <c r="H36" s="244"/>
      <c r="I36" s="244"/>
      <c r="J36" s="244"/>
    </row>
    <row r="37" spans="3:10" ht="15.75">
      <c r="C37" s="244"/>
      <c r="D37" s="244"/>
      <c r="E37" s="244"/>
      <c r="F37" s="244"/>
      <c r="G37" s="244"/>
      <c r="H37" s="244"/>
      <c r="I37" s="244"/>
      <c r="J37" s="244"/>
    </row>
    <row r="38" spans="3:10" ht="15.75">
      <c r="C38" s="244"/>
      <c r="D38" s="244"/>
      <c r="E38" s="244"/>
      <c r="F38" s="244"/>
      <c r="G38" s="244"/>
      <c r="H38" s="244"/>
      <c r="I38" s="244"/>
      <c r="J38" s="244"/>
    </row>
    <row r="39" spans="3:10" ht="15.75">
      <c r="C39" s="244"/>
      <c r="D39" s="244"/>
      <c r="E39" s="244"/>
      <c r="F39" s="244"/>
      <c r="G39" s="244"/>
      <c r="H39" s="244"/>
      <c r="I39" s="244"/>
      <c r="J39" s="244"/>
    </row>
    <row r="40" spans="3:10" ht="15.75">
      <c r="C40" s="244"/>
      <c r="D40" s="244"/>
      <c r="E40" s="244"/>
      <c r="F40" s="244"/>
      <c r="G40" s="244"/>
      <c r="H40" s="244"/>
      <c r="I40" s="244"/>
      <c r="J40" s="244"/>
    </row>
    <row r="41" spans="3:10" ht="15.75">
      <c r="C41" s="244"/>
      <c r="D41" s="244"/>
      <c r="E41" s="244"/>
      <c r="F41" s="244"/>
      <c r="G41" s="244"/>
      <c r="H41" s="244"/>
      <c r="I41" s="244"/>
      <c r="J41" s="244"/>
    </row>
    <row r="42" spans="3:10" ht="15.75">
      <c r="C42" s="244"/>
      <c r="D42" s="244"/>
      <c r="E42" s="244"/>
      <c r="F42" s="244"/>
      <c r="G42" s="244"/>
      <c r="H42" s="244"/>
      <c r="I42" s="244"/>
      <c r="J42" s="244"/>
    </row>
    <row r="43" spans="3:10" ht="15.75">
      <c r="C43" s="244"/>
      <c r="D43" s="244"/>
      <c r="E43" s="244"/>
      <c r="F43" s="244"/>
      <c r="G43" s="244"/>
      <c r="H43" s="244"/>
      <c r="I43" s="244"/>
      <c r="J43" s="244"/>
    </row>
    <row r="44" spans="3:10" ht="15.75">
      <c r="C44" s="244"/>
      <c r="D44" s="244"/>
      <c r="E44" s="244"/>
      <c r="F44" s="244"/>
      <c r="G44" s="244"/>
      <c r="H44" s="244"/>
      <c r="I44" s="244"/>
      <c r="J44" s="244"/>
    </row>
    <row r="45" spans="3:10" ht="15.75">
      <c r="C45" s="244"/>
      <c r="D45" s="244"/>
      <c r="E45" s="244"/>
      <c r="F45" s="244"/>
      <c r="G45" s="244"/>
      <c r="H45" s="244"/>
      <c r="I45" s="244"/>
      <c r="J45" s="244"/>
    </row>
    <row r="46" spans="3:10" ht="15.75">
      <c r="C46" s="244"/>
      <c r="D46" s="244"/>
      <c r="E46" s="244"/>
      <c r="F46" s="244"/>
      <c r="G46" s="244"/>
      <c r="H46" s="244"/>
      <c r="I46" s="244"/>
      <c r="J46" s="244"/>
    </row>
    <row r="47" spans="3:10" ht="15.75">
      <c r="C47" s="244"/>
      <c r="D47" s="244"/>
      <c r="E47" s="244"/>
      <c r="F47" s="244"/>
      <c r="G47" s="244"/>
      <c r="H47" s="244"/>
      <c r="I47" s="244"/>
      <c r="J47" s="244"/>
    </row>
    <row r="48" spans="3:10" ht="15.75">
      <c r="C48" s="244"/>
      <c r="D48" s="244"/>
      <c r="E48" s="244"/>
      <c r="F48" s="244"/>
      <c r="G48" s="244"/>
      <c r="H48" s="244"/>
      <c r="I48" s="244"/>
      <c r="J48" s="244"/>
    </row>
    <row r="49" spans="3:10" ht="15.75">
      <c r="C49" s="244"/>
      <c r="D49" s="244"/>
      <c r="E49" s="244"/>
      <c r="F49" s="244"/>
      <c r="G49" s="244"/>
      <c r="H49" s="244"/>
      <c r="I49" s="244"/>
      <c r="J49" s="244"/>
    </row>
  </sheetData>
  <mergeCells count="17">
    <mergeCell ref="D22:E22"/>
    <mergeCell ref="D23:E23"/>
    <mergeCell ref="D24:E24"/>
    <mergeCell ref="D25:E25"/>
    <mergeCell ref="D26:E26"/>
    <mergeCell ref="D21:E21"/>
    <mergeCell ref="D8:E8"/>
    <mergeCell ref="D9:E9"/>
    <mergeCell ref="D10:E10"/>
    <mergeCell ref="D11:E11"/>
    <mergeCell ref="D12:E12"/>
    <mergeCell ref="D13:E13"/>
    <mergeCell ref="D15:E15"/>
    <mergeCell ref="D16:E16"/>
    <mergeCell ref="D17:E17"/>
    <mergeCell ref="D18:E18"/>
    <mergeCell ref="D20:E20"/>
  </mergeCells>
  <printOptions horizontalCentered="1"/>
  <pageMargins left="0.5" right="0.25" top="1.25" bottom="0.25" header="0.5" footer="0.25"/>
  <pageSetup paperSize="9" scale="80" firstPageNumber="45" orientation="landscape" useFirstPageNumber="1" r:id="rId1"/>
  <headerFooter differentOddEven="1" differentFirst="1">
    <oddFooter>&amp;C&amp;10&amp;P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3"/>
  <sheetViews>
    <sheetView topLeftCell="A27" workbookViewId="0">
      <selection sqref="A1:E33"/>
    </sheetView>
  </sheetViews>
  <sheetFormatPr defaultRowHeight="15"/>
  <cols>
    <col min="1" max="1" width="13.85546875" style="24" customWidth="1"/>
    <col min="2" max="2" width="19.42578125" style="24" customWidth="1"/>
    <col min="3" max="3" width="51" style="24" customWidth="1"/>
    <col min="4" max="4" width="38.28515625" style="24" customWidth="1"/>
    <col min="5" max="5" width="18.7109375" style="24" customWidth="1"/>
    <col min="6" max="256" width="9.140625" style="24"/>
    <col min="257" max="257" width="13.85546875" style="24" customWidth="1"/>
    <col min="258" max="258" width="19.42578125" style="24" customWidth="1"/>
    <col min="259" max="259" width="51" style="24" customWidth="1"/>
    <col min="260" max="260" width="38.28515625" style="24" customWidth="1"/>
    <col min="261" max="261" width="18.7109375" style="24" customWidth="1"/>
    <col min="262" max="512" width="9.140625" style="24"/>
    <col min="513" max="513" width="13.85546875" style="24" customWidth="1"/>
    <col min="514" max="514" width="19.42578125" style="24" customWidth="1"/>
    <col min="515" max="515" width="51" style="24" customWidth="1"/>
    <col min="516" max="516" width="38.28515625" style="24" customWidth="1"/>
    <col min="517" max="517" width="18.7109375" style="24" customWidth="1"/>
    <col min="518" max="768" width="9.140625" style="24"/>
    <col min="769" max="769" width="13.85546875" style="24" customWidth="1"/>
    <col min="770" max="770" width="19.42578125" style="24" customWidth="1"/>
    <col min="771" max="771" width="51" style="24" customWidth="1"/>
    <col min="772" max="772" width="38.28515625" style="24" customWidth="1"/>
    <col min="773" max="773" width="18.7109375" style="24" customWidth="1"/>
    <col min="774" max="1024" width="9.140625" style="24"/>
    <col min="1025" max="1025" width="13.85546875" style="24" customWidth="1"/>
    <col min="1026" max="1026" width="19.42578125" style="24" customWidth="1"/>
    <col min="1027" max="1027" width="51" style="24" customWidth="1"/>
    <col min="1028" max="1028" width="38.28515625" style="24" customWidth="1"/>
    <col min="1029" max="1029" width="18.7109375" style="24" customWidth="1"/>
    <col min="1030" max="1280" width="9.140625" style="24"/>
    <col min="1281" max="1281" width="13.85546875" style="24" customWidth="1"/>
    <col min="1282" max="1282" width="19.42578125" style="24" customWidth="1"/>
    <col min="1283" max="1283" width="51" style="24" customWidth="1"/>
    <col min="1284" max="1284" width="38.28515625" style="24" customWidth="1"/>
    <col min="1285" max="1285" width="18.7109375" style="24" customWidth="1"/>
    <col min="1286" max="1536" width="9.140625" style="24"/>
    <col min="1537" max="1537" width="13.85546875" style="24" customWidth="1"/>
    <col min="1538" max="1538" width="19.42578125" style="24" customWidth="1"/>
    <col min="1539" max="1539" width="51" style="24" customWidth="1"/>
    <col min="1540" max="1540" width="38.28515625" style="24" customWidth="1"/>
    <col min="1541" max="1541" width="18.7109375" style="24" customWidth="1"/>
    <col min="1542" max="1792" width="9.140625" style="24"/>
    <col min="1793" max="1793" width="13.85546875" style="24" customWidth="1"/>
    <col min="1794" max="1794" width="19.42578125" style="24" customWidth="1"/>
    <col min="1795" max="1795" width="51" style="24" customWidth="1"/>
    <col min="1796" max="1796" width="38.28515625" style="24" customWidth="1"/>
    <col min="1797" max="1797" width="18.7109375" style="24" customWidth="1"/>
    <col min="1798" max="2048" width="9.140625" style="24"/>
    <col min="2049" max="2049" width="13.85546875" style="24" customWidth="1"/>
    <col min="2050" max="2050" width="19.42578125" style="24" customWidth="1"/>
    <col min="2051" max="2051" width="51" style="24" customWidth="1"/>
    <col min="2052" max="2052" width="38.28515625" style="24" customWidth="1"/>
    <col min="2053" max="2053" width="18.7109375" style="24" customWidth="1"/>
    <col min="2054" max="2304" width="9.140625" style="24"/>
    <col min="2305" max="2305" width="13.85546875" style="24" customWidth="1"/>
    <col min="2306" max="2306" width="19.42578125" style="24" customWidth="1"/>
    <col min="2307" max="2307" width="51" style="24" customWidth="1"/>
    <col min="2308" max="2308" width="38.28515625" style="24" customWidth="1"/>
    <col min="2309" max="2309" width="18.7109375" style="24" customWidth="1"/>
    <col min="2310" max="2560" width="9.140625" style="24"/>
    <col min="2561" max="2561" width="13.85546875" style="24" customWidth="1"/>
    <col min="2562" max="2562" width="19.42578125" style="24" customWidth="1"/>
    <col min="2563" max="2563" width="51" style="24" customWidth="1"/>
    <col min="2564" max="2564" width="38.28515625" style="24" customWidth="1"/>
    <col min="2565" max="2565" width="18.7109375" style="24" customWidth="1"/>
    <col min="2566" max="2816" width="9.140625" style="24"/>
    <col min="2817" max="2817" width="13.85546875" style="24" customWidth="1"/>
    <col min="2818" max="2818" width="19.42578125" style="24" customWidth="1"/>
    <col min="2819" max="2819" width="51" style="24" customWidth="1"/>
    <col min="2820" max="2820" width="38.28515625" style="24" customWidth="1"/>
    <col min="2821" max="2821" width="18.7109375" style="24" customWidth="1"/>
    <col min="2822" max="3072" width="9.140625" style="24"/>
    <col min="3073" max="3073" width="13.85546875" style="24" customWidth="1"/>
    <col min="3074" max="3074" width="19.42578125" style="24" customWidth="1"/>
    <col min="3075" max="3075" width="51" style="24" customWidth="1"/>
    <col min="3076" max="3076" width="38.28515625" style="24" customWidth="1"/>
    <col min="3077" max="3077" width="18.7109375" style="24" customWidth="1"/>
    <col min="3078" max="3328" width="9.140625" style="24"/>
    <col min="3329" max="3329" width="13.85546875" style="24" customWidth="1"/>
    <col min="3330" max="3330" width="19.42578125" style="24" customWidth="1"/>
    <col min="3331" max="3331" width="51" style="24" customWidth="1"/>
    <col min="3332" max="3332" width="38.28515625" style="24" customWidth="1"/>
    <col min="3333" max="3333" width="18.7109375" style="24" customWidth="1"/>
    <col min="3334" max="3584" width="9.140625" style="24"/>
    <col min="3585" max="3585" width="13.85546875" style="24" customWidth="1"/>
    <col min="3586" max="3586" width="19.42578125" style="24" customWidth="1"/>
    <col min="3587" max="3587" width="51" style="24" customWidth="1"/>
    <col min="3588" max="3588" width="38.28515625" style="24" customWidth="1"/>
    <col min="3589" max="3589" width="18.7109375" style="24" customWidth="1"/>
    <col min="3590" max="3840" width="9.140625" style="24"/>
    <col min="3841" max="3841" width="13.85546875" style="24" customWidth="1"/>
    <col min="3842" max="3842" width="19.42578125" style="24" customWidth="1"/>
    <col min="3843" max="3843" width="51" style="24" customWidth="1"/>
    <col min="3844" max="3844" width="38.28515625" style="24" customWidth="1"/>
    <col min="3845" max="3845" width="18.7109375" style="24" customWidth="1"/>
    <col min="3846" max="4096" width="9.140625" style="24"/>
    <col min="4097" max="4097" width="13.85546875" style="24" customWidth="1"/>
    <col min="4098" max="4098" width="19.42578125" style="24" customWidth="1"/>
    <col min="4099" max="4099" width="51" style="24" customWidth="1"/>
    <col min="4100" max="4100" width="38.28515625" style="24" customWidth="1"/>
    <col min="4101" max="4101" width="18.7109375" style="24" customWidth="1"/>
    <col min="4102" max="4352" width="9.140625" style="24"/>
    <col min="4353" max="4353" width="13.85546875" style="24" customWidth="1"/>
    <col min="4354" max="4354" width="19.42578125" style="24" customWidth="1"/>
    <col min="4355" max="4355" width="51" style="24" customWidth="1"/>
    <col min="4356" max="4356" width="38.28515625" style="24" customWidth="1"/>
    <col min="4357" max="4357" width="18.7109375" style="24" customWidth="1"/>
    <col min="4358" max="4608" width="9.140625" style="24"/>
    <col min="4609" max="4609" width="13.85546875" style="24" customWidth="1"/>
    <col min="4610" max="4610" width="19.42578125" style="24" customWidth="1"/>
    <col min="4611" max="4611" width="51" style="24" customWidth="1"/>
    <col min="4612" max="4612" width="38.28515625" style="24" customWidth="1"/>
    <col min="4613" max="4613" width="18.7109375" style="24" customWidth="1"/>
    <col min="4614" max="4864" width="9.140625" style="24"/>
    <col min="4865" max="4865" width="13.85546875" style="24" customWidth="1"/>
    <col min="4866" max="4866" width="19.42578125" style="24" customWidth="1"/>
    <col min="4867" max="4867" width="51" style="24" customWidth="1"/>
    <col min="4868" max="4868" width="38.28515625" style="24" customWidth="1"/>
    <col min="4869" max="4869" width="18.7109375" style="24" customWidth="1"/>
    <col min="4870" max="5120" width="9.140625" style="24"/>
    <col min="5121" max="5121" width="13.85546875" style="24" customWidth="1"/>
    <col min="5122" max="5122" width="19.42578125" style="24" customWidth="1"/>
    <col min="5123" max="5123" width="51" style="24" customWidth="1"/>
    <col min="5124" max="5124" width="38.28515625" style="24" customWidth="1"/>
    <col min="5125" max="5125" width="18.7109375" style="24" customWidth="1"/>
    <col min="5126" max="5376" width="9.140625" style="24"/>
    <col min="5377" max="5377" width="13.85546875" style="24" customWidth="1"/>
    <col min="5378" max="5378" width="19.42578125" style="24" customWidth="1"/>
    <col min="5379" max="5379" width="51" style="24" customWidth="1"/>
    <col min="5380" max="5380" width="38.28515625" style="24" customWidth="1"/>
    <col min="5381" max="5381" width="18.7109375" style="24" customWidth="1"/>
    <col min="5382" max="5632" width="9.140625" style="24"/>
    <col min="5633" max="5633" width="13.85546875" style="24" customWidth="1"/>
    <col min="5634" max="5634" width="19.42578125" style="24" customWidth="1"/>
    <col min="5635" max="5635" width="51" style="24" customWidth="1"/>
    <col min="5636" max="5636" width="38.28515625" style="24" customWidth="1"/>
    <col min="5637" max="5637" width="18.7109375" style="24" customWidth="1"/>
    <col min="5638" max="5888" width="9.140625" style="24"/>
    <col min="5889" max="5889" width="13.85546875" style="24" customWidth="1"/>
    <col min="5890" max="5890" width="19.42578125" style="24" customWidth="1"/>
    <col min="5891" max="5891" width="51" style="24" customWidth="1"/>
    <col min="5892" max="5892" width="38.28515625" style="24" customWidth="1"/>
    <col min="5893" max="5893" width="18.7109375" style="24" customWidth="1"/>
    <col min="5894" max="6144" width="9.140625" style="24"/>
    <col min="6145" max="6145" width="13.85546875" style="24" customWidth="1"/>
    <col min="6146" max="6146" width="19.42578125" style="24" customWidth="1"/>
    <col min="6147" max="6147" width="51" style="24" customWidth="1"/>
    <col min="6148" max="6148" width="38.28515625" style="24" customWidth="1"/>
    <col min="6149" max="6149" width="18.7109375" style="24" customWidth="1"/>
    <col min="6150" max="6400" width="9.140625" style="24"/>
    <col min="6401" max="6401" width="13.85546875" style="24" customWidth="1"/>
    <col min="6402" max="6402" width="19.42578125" style="24" customWidth="1"/>
    <col min="6403" max="6403" width="51" style="24" customWidth="1"/>
    <col min="6404" max="6404" width="38.28515625" style="24" customWidth="1"/>
    <col min="6405" max="6405" width="18.7109375" style="24" customWidth="1"/>
    <col min="6406" max="6656" width="9.140625" style="24"/>
    <col min="6657" max="6657" width="13.85546875" style="24" customWidth="1"/>
    <col min="6658" max="6658" width="19.42578125" style="24" customWidth="1"/>
    <col min="6659" max="6659" width="51" style="24" customWidth="1"/>
    <col min="6660" max="6660" width="38.28515625" style="24" customWidth="1"/>
    <col min="6661" max="6661" width="18.7109375" style="24" customWidth="1"/>
    <col min="6662" max="6912" width="9.140625" style="24"/>
    <col min="6913" max="6913" width="13.85546875" style="24" customWidth="1"/>
    <col min="6914" max="6914" width="19.42578125" style="24" customWidth="1"/>
    <col min="6915" max="6915" width="51" style="24" customWidth="1"/>
    <col min="6916" max="6916" width="38.28515625" style="24" customWidth="1"/>
    <col min="6917" max="6917" width="18.7109375" style="24" customWidth="1"/>
    <col min="6918" max="7168" width="9.140625" style="24"/>
    <col min="7169" max="7169" width="13.85546875" style="24" customWidth="1"/>
    <col min="7170" max="7170" width="19.42578125" style="24" customWidth="1"/>
    <col min="7171" max="7171" width="51" style="24" customWidth="1"/>
    <col min="7172" max="7172" width="38.28515625" style="24" customWidth="1"/>
    <col min="7173" max="7173" width="18.7109375" style="24" customWidth="1"/>
    <col min="7174" max="7424" width="9.140625" style="24"/>
    <col min="7425" max="7425" width="13.85546875" style="24" customWidth="1"/>
    <col min="7426" max="7426" width="19.42578125" style="24" customWidth="1"/>
    <col min="7427" max="7427" width="51" style="24" customWidth="1"/>
    <col min="7428" max="7428" width="38.28515625" style="24" customWidth="1"/>
    <col min="7429" max="7429" width="18.7109375" style="24" customWidth="1"/>
    <col min="7430" max="7680" width="9.140625" style="24"/>
    <col min="7681" max="7681" width="13.85546875" style="24" customWidth="1"/>
    <col min="7682" max="7682" width="19.42578125" style="24" customWidth="1"/>
    <col min="7683" max="7683" width="51" style="24" customWidth="1"/>
    <col min="7684" max="7684" width="38.28515625" style="24" customWidth="1"/>
    <col min="7685" max="7685" width="18.7109375" style="24" customWidth="1"/>
    <col min="7686" max="7936" width="9.140625" style="24"/>
    <col min="7937" max="7937" width="13.85546875" style="24" customWidth="1"/>
    <col min="7938" max="7938" width="19.42578125" style="24" customWidth="1"/>
    <col min="7939" max="7939" width="51" style="24" customWidth="1"/>
    <col min="7940" max="7940" width="38.28515625" style="24" customWidth="1"/>
    <col min="7941" max="7941" width="18.7109375" style="24" customWidth="1"/>
    <col min="7942" max="8192" width="9.140625" style="24"/>
    <col min="8193" max="8193" width="13.85546875" style="24" customWidth="1"/>
    <col min="8194" max="8194" width="19.42578125" style="24" customWidth="1"/>
    <col min="8195" max="8195" width="51" style="24" customWidth="1"/>
    <col min="8196" max="8196" width="38.28515625" style="24" customWidth="1"/>
    <col min="8197" max="8197" width="18.7109375" style="24" customWidth="1"/>
    <col min="8198" max="8448" width="9.140625" style="24"/>
    <col min="8449" max="8449" width="13.85546875" style="24" customWidth="1"/>
    <col min="8450" max="8450" width="19.42578125" style="24" customWidth="1"/>
    <col min="8451" max="8451" width="51" style="24" customWidth="1"/>
    <col min="8452" max="8452" width="38.28515625" style="24" customWidth="1"/>
    <col min="8453" max="8453" width="18.7109375" style="24" customWidth="1"/>
    <col min="8454" max="8704" width="9.140625" style="24"/>
    <col min="8705" max="8705" width="13.85546875" style="24" customWidth="1"/>
    <col min="8706" max="8706" width="19.42578125" style="24" customWidth="1"/>
    <col min="8707" max="8707" width="51" style="24" customWidth="1"/>
    <col min="8708" max="8708" width="38.28515625" style="24" customWidth="1"/>
    <col min="8709" max="8709" width="18.7109375" style="24" customWidth="1"/>
    <col min="8710" max="8960" width="9.140625" style="24"/>
    <col min="8961" max="8961" width="13.85546875" style="24" customWidth="1"/>
    <col min="8962" max="8962" width="19.42578125" style="24" customWidth="1"/>
    <col min="8963" max="8963" width="51" style="24" customWidth="1"/>
    <col min="8964" max="8964" width="38.28515625" style="24" customWidth="1"/>
    <col min="8965" max="8965" width="18.7109375" style="24" customWidth="1"/>
    <col min="8966" max="9216" width="9.140625" style="24"/>
    <col min="9217" max="9217" width="13.85546875" style="24" customWidth="1"/>
    <col min="9218" max="9218" width="19.42578125" style="24" customWidth="1"/>
    <col min="9219" max="9219" width="51" style="24" customWidth="1"/>
    <col min="9220" max="9220" width="38.28515625" style="24" customWidth="1"/>
    <col min="9221" max="9221" width="18.7109375" style="24" customWidth="1"/>
    <col min="9222" max="9472" width="9.140625" style="24"/>
    <col min="9473" max="9473" width="13.85546875" style="24" customWidth="1"/>
    <col min="9474" max="9474" width="19.42578125" style="24" customWidth="1"/>
    <col min="9475" max="9475" width="51" style="24" customWidth="1"/>
    <col min="9476" max="9476" width="38.28515625" style="24" customWidth="1"/>
    <col min="9477" max="9477" width="18.7109375" style="24" customWidth="1"/>
    <col min="9478" max="9728" width="9.140625" style="24"/>
    <col min="9729" max="9729" width="13.85546875" style="24" customWidth="1"/>
    <col min="9730" max="9730" width="19.42578125" style="24" customWidth="1"/>
    <col min="9731" max="9731" width="51" style="24" customWidth="1"/>
    <col min="9732" max="9732" width="38.28515625" style="24" customWidth="1"/>
    <col min="9733" max="9733" width="18.7109375" style="24" customWidth="1"/>
    <col min="9734" max="9984" width="9.140625" style="24"/>
    <col min="9985" max="9985" width="13.85546875" style="24" customWidth="1"/>
    <col min="9986" max="9986" width="19.42578125" style="24" customWidth="1"/>
    <col min="9987" max="9987" width="51" style="24" customWidth="1"/>
    <col min="9988" max="9988" width="38.28515625" style="24" customWidth="1"/>
    <col min="9989" max="9989" width="18.7109375" style="24" customWidth="1"/>
    <col min="9990" max="10240" width="9.140625" style="24"/>
    <col min="10241" max="10241" width="13.85546875" style="24" customWidth="1"/>
    <col min="10242" max="10242" width="19.42578125" style="24" customWidth="1"/>
    <col min="10243" max="10243" width="51" style="24" customWidth="1"/>
    <col min="10244" max="10244" width="38.28515625" style="24" customWidth="1"/>
    <col min="10245" max="10245" width="18.7109375" style="24" customWidth="1"/>
    <col min="10246" max="10496" width="9.140625" style="24"/>
    <col min="10497" max="10497" width="13.85546875" style="24" customWidth="1"/>
    <col min="10498" max="10498" width="19.42578125" style="24" customWidth="1"/>
    <col min="10499" max="10499" width="51" style="24" customWidth="1"/>
    <col min="10500" max="10500" width="38.28515625" style="24" customWidth="1"/>
    <col min="10501" max="10501" width="18.7109375" style="24" customWidth="1"/>
    <col min="10502" max="10752" width="9.140625" style="24"/>
    <col min="10753" max="10753" width="13.85546875" style="24" customWidth="1"/>
    <col min="10754" max="10754" width="19.42578125" style="24" customWidth="1"/>
    <col min="10755" max="10755" width="51" style="24" customWidth="1"/>
    <col min="10756" max="10756" width="38.28515625" style="24" customWidth="1"/>
    <col min="10757" max="10757" width="18.7109375" style="24" customWidth="1"/>
    <col min="10758" max="11008" width="9.140625" style="24"/>
    <col min="11009" max="11009" width="13.85546875" style="24" customWidth="1"/>
    <col min="11010" max="11010" width="19.42578125" style="24" customWidth="1"/>
    <col min="11011" max="11011" width="51" style="24" customWidth="1"/>
    <col min="11012" max="11012" width="38.28515625" style="24" customWidth="1"/>
    <col min="11013" max="11013" width="18.7109375" style="24" customWidth="1"/>
    <col min="11014" max="11264" width="9.140625" style="24"/>
    <col min="11265" max="11265" width="13.85546875" style="24" customWidth="1"/>
    <col min="11266" max="11266" width="19.42578125" style="24" customWidth="1"/>
    <col min="11267" max="11267" width="51" style="24" customWidth="1"/>
    <col min="11268" max="11268" width="38.28515625" style="24" customWidth="1"/>
    <col min="11269" max="11269" width="18.7109375" style="24" customWidth="1"/>
    <col min="11270" max="11520" width="9.140625" style="24"/>
    <col min="11521" max="11521" width="13.85546875" style="24" customWidth="1"/>
    <col min="11522" max="11522" width="19.42578125" style="24" customWidth="1"/>
    <col min="11523" max="11523" width="51" style="24" customWidth="1"/>
    <col min="11524" max="11524" width="38.28515625" style="24" customWidth="1"/>
    <col min="11525" max="11525" width="18.7109375" style="24" customWidth="1"/>
    <col min="11526" max="11776" width="9.140625" style="24"/>
    <col min="11777" max="11777" width="13.85546875" style="24" customWidth="1"/>
    <col min="11778" max="11778" width="19.42578125" style="24" customWidth="1"/>
    <col min="11779" max="11779" width="51" style="24" customWidth="1"/>
    <col min="11780" max="11780" width="38.28515625" style="24" customWidth="1"/>
    <col min="11781" max="11781" width="18.7109375" style="24" customWidth="1"/>
    <col min="11782" max="12032" width="9.140625" style="24"/>
    <col min="12033" max="12033" width="13.85546875" style="24" customWidth="1"/>
    <col min="12034" max="12034" width="19.42578125" style="24" customWidth="1"/>
    <col min="12035" max="12035" width="51" style="24" customWidth="1"/>
    <col min="12036" max="12036" width="38.28515625" style="24" customWidth="1"/>
    <col min="12037" max="12037" width="18.7109375" style="24" customWidth="1"/>
    <col min="12038" max="12288" width="9.140625" style="24"/>
    <col min="12289" max="12289" width="13.85546875" style="24" customWidth="1"/>
    <col min="12290" max="12290" width="19.42578125" style="24" customWidth="1"/>
    <col min="12291" max="12291" width="51" style="24" customWidth="1"/>
    <col min="12292" max="12292" width="38.28515625" style="24" customWidth="1"/>
    <col min="12293" max="12293" width="18.7109375" style="24" customWidth="1"/>
    <col min="12294" max="12544" width="9.140625" style="24"/>
    <col min="12545" max="12545" width="13.85546875" style="24" customWidth="1"/>
    <col min="12546" max="12546" width="19.42578125" style="24" customWidth="1"/>
    <col min="12547" max="12547" width="51" style="24" customWidth="1"/>
    <col min="12548" max="12548" width="38.28515625" style="24" customWidth="1"/>
    <col min="12549" max="12549" width="18.7109375" style="24" customWidth="1"/>
    <col min="12550" max="12800" width="9.140625" style="24"/>
    <col min="12801" max="12801" width="13.85546875" style="24" customWidth="1"/>
    <col min="12802" max="12802" width="19.42578125" style="24" customWidth="1"/>
    <col min="12803" max="12803" width="51" style="24" customWidth="1"/>
    <col min="12804" max="12804" width="38.28515625" style="24" customWidth="1"/>
    <col min="12805" max="12805" width="18.7109375" style="24" customWidth="1"/>
    <col min="12806" max="13056" width="9.140625" style="24"/>
    <col min="13057" max="13057" width="13.85546875" style="24" customWidth="1"/>
    <col min="13058" max="13058" width="19.42578125" style="24" customWidth="1"/>
    <col min="13059" max="13059" width="51" style="24" customWidth="1"/>
    <col min="13060" max="13060" width="38.28515625" style="24" customWidth="1"/>
    <col min="13061" max="13061" width="18.7109375" style="24" customWidth="1"/>
    <col min="13062" max="13312" width="9.140625" style="24"/>
    <col min="13313" max="13313" width="13.85546875" style="24" customWidth="1"/>
    <col min="13314" max="13314" width="19.42578125" style="24" customWidth="1"/>
    <col min="13315" max="13315" width="51" style="24" customWidth="1"/>
    <col min="13316" max="13316" width="38.28515625" style="24" customWidth="1"/>
    <col min="13317" max="13317" width="18.7109375" style="24" customWidth="1"/>
    <col min="13318" max="13568" width="9.140625" style="24"/>
    <col min="13569" max="13569" width="13.85546875" style="24" customWidth="1"/>
    <col min="13570" max="13570" width="19.42578125" style="24" customWidth="1"/>
    <col min="13571" max="13571" width="51" style="24" customWidth="1"/>
    <col min="13572" max="13572" width="38.28515625" style="24" customWidth="1"/>
    <col min="13573" max="13573" width="18.7109375" style="24" customWidth="1"/>
    <col min="13574" max="13824" width="9.140625" style="24"/>
    <col min="13825" max="13825" width="13.85546875" style="24" customWidth="1"/>
    <col min="13826" max="13826" width="19.42578125" style="24" customWidth="1"/>
    <col min="13827" max="13827" width="51" style="24" customWidth="1"/>
    <col min="13828" max="13828" width="38.28515625" style="24" customWidth="1"/>
    <col min="13829" max="13829" width="18.7109375" style="24" customWidth="1"/>
    <col min="13830" max="14080" width="9.140625" style="24"/>
    <col min="14081" max="14081" width="13.85546875" style="24" customWidth="1"/>
    <col min="14082" max="14082" width="19.42578125" style="24" customWidth="1"/>
    <col min="14083" max="14083" width="51" style="24" customWidth="1"/>
    <col min="14084" max="14084" width="38.28515625" style="24" customWidth="1"/>
    <col min="14085" max="14085" width="18.7109375" style="24" customWidth="1"/>
    <col min="14086" max="14336" width="9.140625" style="24"/>
    <col min="14337" max="14337" width="13.85546875" style="24" customWidth="1"/>
    <col min="14338" max="14338" width="19.42578125" style="24" customWidth="1"/>
    <col min="14339" max="14339" width="51" style="24" customWidth="1"/>
    <col min="14340" max="14340" width="38.28515625" style="24" customWidth="1"/>
    <col min="14341" max="14341" width="18.7109375" style="24" customWidth="1"/>
    <col min="14342" max="14592" width="9.140625" style="24"/>
    <col min="14593" max="14593" width="13.85546875" style="24" customWidth="1"/>
    <col min="14594" max="14594" width="19.42578125" style="24" customWidth="1"/>
    <col min="14595" max="14595" width="51" style="24" customWidth="1"/>
    <col min="14596" max="14596" width="38.28515625" style="24" customWidth="1"/>
    <col min="14597" max="14597" width="18.7109375" style="24" customWidth="1"/>
    <col min="14598" max="14848" width="9.140625" style="24"/>
    <col min="14849" max="14849" width="13.85546875" style="24" customWidth="1"/>
    <col min="14850" max="14850" width="19.42578125" style="24" customWidth="1"/>
    <col min="14851" max="14851" width="51" style="24" customWidth="1"/>
    <col min="14852" max="14852" width="38.28515625" style="24" customWidth="1"/>
    <col min="14853" max="14853" width="18.7109375" style="24" customWidth="1"/>
    <col min="14854" max="15104" width="9.140625" style="24"/>
    <col min="15105" max="15105" width="13.85546875" style="24" customWidth="1"/>
    <col min="15106" max="15106" width="19.42578125" style="24" customWidth="1"/>
    <col min="15107" max="15107" width="51" style="24" customWidth="1"/>
    <col min="15108" max="15108" width="38.28515625" style="24" customWidth="1"/>
    <col min="15109" max="15109" width="18.7109375" style="24" customWidth="1"/>
    <col min="15110" max="15360" width="9.140625" style="24"/>
    <col min="15361" max="15361" width="13.85546875" style="24" customWidth="1"/>
    <col min="15362" max="15362" width="19.42578125" style="24" customWidth="1"/>
    <col min="15363" max="15363" width="51" style="24" customWidth="1"/>
    <col min="15364" max="15364" width="38.28515625" style="24" customWidth="1"/>
    <col min="15365" max="15365" width="18.7109375" style="24" customWidth="1"/>
    <col min="15366" max="15616" width="9.140625" style="24"/>
    <col min="15617" max="15617" width="13.85546875" style="24" customWidth="1"/>
    <col min="15618" max="15618" width="19.42578125" style="24" customWidth="1"/>
    <col min="15619" max="15619" width="51" style="24" customWidth="1"/>
    <col min="15620" max="15620" width="38.28515625" style="24" customWidth="1"/>
    <col min="15621" max="15621" width="18.7109375" style="24" customWidth="1"/>
    <col min="15622" max="15872" width="9.140625" style="24"/>
    <col min="15873" max="15873" width="13.85546875" style="24" customWidth="1"/>
    <col min="15874" max="15874" width="19.42578125" style="24" customWidth="1"/>
    <col min="15875" max="15875" width="51" style="24" customWidth="1"/>
    <col min="15876" max="15876" width="38.28515625" style="24" customWidth="1"/>
    <col min="15877" max="15877" width="18.7109375" style="24" customWidth="1"/>
    <col min="15878" max="16128" width="9.140625" style="24"/>
    <col min="16129" max="16129" width="13.85546875" style="24" customWidth="1"/>
    <col min="16130" max="16130" width="19.42578125" style="24" customWidth="1"/>
    <col min="16131" max="16131" width="51" style="24" customWidth="1"/>
    <col min="16132" max="16132" width="38.28515625" style="24" customWidth="1"/>
    <col min="16133" max="16133" width="18.7109375" style="24" customWidth="1"/>
    <col min="16134" max="16384" width="9.140625" style="24"/>
  </cols>
  <sheetData>
    <row r="1" spans="1:8" ht="15.75">
      <c r="A1" s="43"/>
      <c r="B1" s="43"/>
      <c r="C1" s="43"/>
      <c r="D1" s="43"/>
      <c r="E1" s="343" t="s">
        <v>388</v>
      </c>
      <c r="F1" s="41"/>
      <c r="G1" s="244"/>
      <c r="H1" s="244"/>
    </row>
    <row r="2" spans="1:8" ht="27.75">
      <c r="A2" s="1371" t="s">
        <v>859</v>
      </c>
      <c r="B2" s="1371"/>
      <c r="C2" s="1371"/>
      <c r="D2" s="1371"/>
      <c r="E2" s="1371"/>
      <c r="F2" s="42"/>
      <c r="G2" s="42"/>
      <c r="H2" s="42"/>
    </row>
    <row r="3" spans="1:8" ht="9.75" customHeight="1">
      <c r="A3" s="338"/>
      <c r="B3" s="338"/>
      <c r="C3" s="338"/>
      <c r="D3" s="338"/>
      <c r="E3" s="338"/>
      <c r="F3" s="338"/>
      <c r="G3" s="338"/>
      <c r="H3" s="338"/>
    </row>
    <row r="4" spans="1:8" ht="18.75">
      <c r="A4" s="65" t="s">
        <v>1539</v>
      </c>
      <c r="B4" s="394"/>
      <c r="C4" s="244"/>
      <c r="D4" s="244"/>
      <c r="E4" s="35"/>
      <c r="F4" s="35"/>
      <c r="G4" s="35"/>
      <c r="H4" s="35"/>
    </row>
    <row r="5" spans="1:8" ht="18.75">
      <c r="A5" s="65" t="s">
        <v>1490</v>
      </c>
      <c r="B5" s="79"/>
      <c r="C5" s="43"/>
      <c r="D5" s="95"/>
      <c r="E5" s="43"/>
      <c r="F5" s="43"/>
      <c r="G5" s="43"/>
      <c r="H5" s="35"/>
    </row>
    <row r="6" spans="1:8" ht="23.25">
      <c r="A6" s="65" t="s">
        <v>0</v>
      </c>
      <c r="B6" s="34"/>
      <c r="C6" s="34"/>
      <c r="D6" s="34"/>
      <c r="E6" s="43"/>
      <c r="F6" s="43"/>
      <c r="G6" s="43"/>
      <c r="H6" s="35"/>
    </row>
    <row r="7" spans="1:8" ht="16.5" thickBot="1">
      <c r="A7" s="43"/>
      <c r="B7" s="43"/>
      <c r="C7" s="43"/>
      <c r="D7" s="65"/>
      <c r="E7" s="43"/>
      <c r="F7" s="43"/>
      <c r="G7" s="43"/>
      <c r="H7" s="43"/>
    </row>
    <row r="8" spans="1:8" ht="30" customHeight="1" thickBot="1">
      <c r="A8" s="171" t="s">
        <v>83</v>
      </c>
      <c r="B8" s="171" t="s">
        <v>84</v>
      </c>
      <c r="C8" s="171" t="s">
        <v>85</v>
      </c>
      <c r="D8" s="171" t="s">
        <v>86</v>
      </c>
      <c r="E8" s="171" t="s">
        <v>87</v>
      </c>
      <c r="F8" s="244"/>
      <c r="G8" s="244"/>
      <c r="H8" s="244"/>
    </row>
    <row r="9" spans="1:8" ht="15.75">
      <c r="A9" s="180"/>
      <c r="B9" s="181"/>
      <c r="C9" s="182"/>
      <c r="D9" s="183"/>
      <c r="E9" s="164"/>
      <c r="F9" s="244"/>
      <c r="G9" s="244"/>
      <c r="H9" s="244"/>
    </row>
    <row r="10" spans="1:8" ht="15.75">
      <c r="A10" s="184"/>
      <c r="B10" s="26"/>
      <c r="C10" s="150"/>
      <c r="D10" s="185"/>
      <c r="E10" s="186"/>
      <c r="F10" s="244"/>
      <c r="G10" s="244"/>
      <c r="H10" s="244"/>
    </row>
    <row r="11" spans="1:8" ht="15.75">
      <c r="A11" s="184"/>
      <c r="B11" s="26"/>
      <c r="C11" s="150"/>
      <c r="D11" s="185"/>
      <c r="E11" s="186"/>
      <c r="F11" s="244"/>
      <c r="G11" s="244"/>
      <c r="H11" s="244"/>
    </row>
    <row r="12" spans="1:8" ht="15.75">
      <c r="A12" s="187"/>
      <c r="B12" s="33"/>
      <c r="C12" s="154"/>
      <c r="D12" s="188"/>
      <c r="E12" s="189"/>
      <c r="F12" s="244"/>
      <c r="G12" s="244"/>
      <c r="H12" s="244"/>
    </row>
    <row r="13" spans="1:8" ht="15.75">
      <c r="A13" s="187"/>
      <c r="B13" s="33"/>
      <c r="C13" s="156"/>
      <c r="D13" s="188"/>
      <c r="E13" s="190"/>
      <c r="F13" s="244"/>
      <c r="G13" s="244"/>
      <c r="H13" s="244"/>
    </row>
    <row r="14" spans="1:8" ht="15.75">
      <c r="A14" s="187"/>
      <c r="B14" s="33"/>
      <c r="C14" s="156"/>
      <c r="D14" s="188"/>
      <c r="E14" s="190"/>
      <c r="F14" s="244"/>
      <c r="G14" s="244"/>
      <c r="H14" s="244"/>
    </row>
    <row r="15" spans="1:8" ht="15.75">
      <c r="A15" s="187"/>
      <c r="B15" s="33"/>
      <c r="C15" s="156"/>
      <c r="D15" s="188"/>
      <c r="E15" s="190"/>
      <c r="F15" s="244"/>
      <c r="G15" s="244"/>
      <c r="H15" s="244"/>
    </row>
    <row r="16" spans="1:8" ht="15.75">
      <c r="A16" s="187"/>
      <c r="B16" s="191"/>
      <c r="C16" s="154"/>
      <c r="D16" s="188"/>
      <c r="E16" s="189"/>
      <c r="F16" s="244"/>
      <c r="G16" s="244"/>
      <c r="H16" s="244"/>
    </row>
    <row r="17" spans="1:8" ht="15.75">
      <c r="A17" s="187"/>
      <c r="B17" s="33"/>
      <c r="C17" s="154"/>
      <c r="D17" s="188"/>
      <c r="E17" s="189"/>
      <c r="F17" s="244"/>
      <c r="G17" s="244"/>
      <c r="H17" s="244"/>
    </row>
    <row r="18" spans="1:8" ht="15.75">
      <c r="A18" s="187"/>
      <c r="B18" s="33"/>
      <c r="C18" s="483" t="s">
        <v>1507</v>
      </c>
      <c r="D18" s="188"/>
      <c r="E18" s="189"/>
      <c r="F18" s="244"/>
      <c r="G18" s="244"/>
      <c r="H18" s="244"/>
    </row>
    <row r="19" spans="1:8" ht="15.75">
      <c r="A19" s="187"/>
      <c r="B19" s="33"/>
      <c r="C19" s="154"/>
      <c r="D19" s="188"/>
      <c r="E19" s="189"/>
      <c r="F19" s="244"/>
      <c r="G19" s="244"/>
      <c r="H19" s="244"/>
    </row>
    <row r="20" spans="1:8" ht="15.75">
      <c r="A20" s="192"/>
      <c r="B20" s="191"/>
      <c r="C20" s="154"/>
      <c r="D20" s="188"/>
      <c r="E20" s="189"/>
      <c r="F20" s="244"/>
      <c r="G20" s="244"/>
      <c r="H20" s="244"/>
    </row>
    <row r="21" spans="1:8" ht="15.75">
      <c r="A21" s="192"/>
      <c r="B21" s="187"/>
      <c r="C21" s="154"/>
      <c r="D21" s="188"/>
      <c r="E21" s="189"/>
      <c r="F21" s="244"/>
      <c r="G21" s="244"/>
      <c r="H21" s="244"/>
    </row>
    <row r="22" spans="1:8" ht="15.75">
      <c r="A22" s="187"/>
      <c r="B22" s="187"/>
      <c r="C22" s="154"/>
      <c r="D22" s="188"/>
      <c r="E22" s="189"/>
      <c r="F22" s="244"/>
      <c r="G22" s="244"/>
      <c r="H22" s="244"/>
    </row>
    <row r="23" spans="1:8" ht="15.75">
      <c r="A23" s="187"/>
      <c r="B23" s="187"/>
      <c r="C23" s="154"/>
      <c r="D23" s="188"/>
      <c r="E23" s="189"/>
      <c r="F23" s="244"/>
      <c r="G23" s="244"/>
      <c r="H23" s="244"/>
    </row>
    <row r="24" spans="1:8" ht="15.75">
      <c r="A24" s="187"/>
      <c r="B24" s="187"/>
      <c r="C24" s="158"/>
      <c r="D24" s="188"/>
      <c r="E24" s="189"/>
      <c r="F24" s="244"/>
      <c r="G24" s="244"/>
      <c r="H24" s="244"/>
    </row>
    <row r="25" spans="1:8" ht="16.5" thickBot="1">
      <c r="A25" s="193"/>
      <c r="B25" s="194"/>
      <c r="C25" s="160"/>
      <c r="D25" s="195"/>
      <c r="E25" s="196"/>
      <c r="F25" s="244"/>
      <c r="G25" s="244"/>
      <c r="H25" s="244"/>
    </row>
    <row r="26" spans="1:8" ht="15.75">
      <c r="A26" s="244"/>
      <c r="B26" s="244"/>
      <c r="C26" s="244"/>
      <c r="D26" s="244"/>
      <c r="E26" s="244"/>
      <c r="F26" s="244"/>
      <c r="G26" s="244"/>
      <c r="H26" s="244"/>
    </row>
    <row r="30" spans="1:8" ht="15.75">
      <c r="D30" s="3" t="s">
        <v>367</v>
      </c>
      <c r="E30" s="244"/>
    </row>
    <row r="31" spans="1:8" ht="15.75">
      <c r="D31" s="17" t="s">
        <v>234</v>
      </c>
      <c r="E31" s="244"/>
    </row>
    <row r="32" spans="1:8" ht="15.75">
      <c r="D32" s="60" t="s">
        <v>241</v>
      </c>
    </row>
    <row r="33" spans="4:4" ht="15.75">
      <c r="D33" s="20" t="s">
        <v>14</v>
      </c>
    </row>
  </sheetData>
  <mergeCells count="1">
    <mergeCell ref="A2:E2"/>
  </mergeCells>
  <pageMargins left="0.82" right="0.7" top="1.25" bottom="0.25" header="0.3" footer="0.3"/>
  <pageSetup paperSize="9" scale="90" firstPageNumber="46" orientation="landscape" useFirstPageNumber="1" r:id="rId1"/>
  <headerFooter differentOddEven="1" differentFirst="1">
    <oddFooter>&amp;C&amp;10&amp;P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K82"/>
  <sheetViews>
    <sheetView workbookViewId="0">
      <selection activeCell="F2" sqref="F2:K10"/>
    </sheetView>
  </sheetViews>
  <sheetFormatPr defaultRowHeight="15.75"/>
  <cols>
    <col min="1" max="1" width="80.7109375" style="57" customWidth="1"/>
    <col min="2" max="2" width="13.140625" style="58" customWidth="1"/>
    <col min="3" max="3" width="13.42578125" style="59" customWidth="1"/>
    <col min="4" max="4" width="3.28515625" customWidth="1"/>
    <col min="5" max="5" width="6.140625" customWidth="1"/>
    <col min="7" max="7" width="17.7109375" customWidth="1"/>
    <col min="8" max="8" width="11.140625" customWidth="1"/>
    <col min="11" max="11" width="30.28515625" customWidth="1"/>
    <col min="230" max="232" width="0" hidden="1" customWidth="1"/>
    <col min="233" max="233" width="67.140625" customWidth="1"/>
    <col min="234" max="234" width="24" customWidth="1"/>
    <col min="235" max="235" width="27" customWidth="1"/>
    <col min="236" max="245" width="0" hidden="1" customWidth="1"/>
    <col min="248" max="248" width="20.5703125" customWidth="1"/>
    <col min="486" max="488" width="0" hidden="1" customWidth="1"/>
    <col min="489" max="489" width="67.140625" customWidth="1"/>
    <col min="490" max="490" width="24" customWidth="1"/>
    <col min="491" max="491" width="27" customWidth="1"/>
    <col min="492" max="501" width="0" hidden="1" customWidth="1"/>
    <col min="504" max="504" width="20.5703125" customWidth="1"/>
    <col min="742" max="744" width="0" hidden="1" customWidth="1"/>
    <col min="745" max="745" width="67.140625" customWidth="1"/>
    <col min="746" max="746" width="24" customWidth="1"/>
    <col min="747" max="747" width="27" customWidth="1"/>
    <col min="748" max="757" width="0" hidden="1" customWidth="1"/>
    <col min="760" max="760" width="20.5703125" customWidth="1"/>
    <col min="998" max="1000" width="0" hidden="1" customWidth="1"/>
    <col min="1001" max="1001" width="67.140625" customWidth="1"/>
    <col min="1002" max="1002" width="24" customWidth="1"/>
    <col min="1003" max="1003" width="27" customWidth="1"/>
    <col min="1004" max="1013" width="0" hidden="1" customWidth="1"/>
    <col min="1016" max="1016" width="20.5703125" customWidth="1"/>
    <col min="1254" max="1256" width="0" hidden="1" customWidth="1"/>
    <col min="1257" max="1257" width="67.140625" customWidth="1"/>
    <col min="1258" max="1258" width="24" customWidth="1"/>
    <col min="1259" max="1259" width="27" customWidth="1"/>
    <col min="1260" max="1269" width="0" hidden="1" customWidth="1"/>
    <col min="1272" max="1272" width="20.5703125" customWidth="1"/>
    <col min="1510" max="1512" width="0" hidden="1" customWidth="1"/>
    <col min="1513" max="1513" width="67.140625" customWidth="1"/>
    <col min="1514" max="1514" width="24" customWidth="1"/>
    <col min="1515" max="1515" width="27" customWidth="1"/>
    <col min="1516" max="1525" width="0" hidden="1" customWidth="1"/>
    <col min="1528" max="1528" width="20.5703125" customWidth="1"/>
    <col min="1766" max="1768" width="0" hidden="1" customWidth="1"/>
    <col min="1769" max="1769" width="67.140625" customWidth="1"/>
    <col min="1770" max="1770" width="24" customWidth="1"/>
    <col min="1771" max="1771" width="27" customWidth="1"/>
    <col min="1772" max="1781" width="0" hidden="1" customWidth="1"/>
    <col min="1784" max="1784" width="20.5703125" customWidth="1"/>
    <col min="2022" max="2024" width="0" hidden="1" customWidth="1"/>
    <col min="2025" max="2025" width="67.140625" customWidth="1"/>
    <col min="2026" max="2026" width="24" customWidth="1"/>
    <col min="2027" max="2027" width="27" customWidth="1"/>
    <col min="2028" max="2037" width="0" hidden="1" customWidth="1"/>
    <col min="2040" max="2040" width="20.5703125" customWidth="1"/>
    <col min="2278" max="2280" width="0" hidden="1" customWidth="1"/>
    <col min="2281" max="2281" width="67.140625" customWidth="1"/>
    <col min="2282" max="2282" width="24" customWidth="1"/>
    <col min="2283" max="2283" width="27" customWidth="1"/>
    <col min="2284" max="2293" width="0" hidden="1" customWidth="1"/>
    <col min="2296" max="2296" width="20.5703125" customWidth="1"/>
    <col min="2534" max="2536" width="0" hidden="1" customWidth="1"/>
    <col min="2537" max="2537" width="67.140625" customWidth="1"/>
    <col min="2538" max="2538" width="24" customWidth="1"/>
    <col min="2539" max="2539" width="27" customWidth="1"/>
    <col min="2540" max="2549" width="0" hidden="1" customWidth="1"/>
    <col min="2552" max="2552" width="20.5703125" customWidth="1"/>
    <col min="2790" max="2792" width="0" hidden="1" customWidth="1"/>
    <col min="2793" max="2793" width="67.140625" customWidth="1"/>
    <col min="2794" max="2794" width="24" customWidth="1"/>
    <col min="2795" max="2795" width="27" customWidth="1"/>
    <col min="2796" max="2805" width="0" hidden="1" customWidth="1"/>
    <col min="2808" max="2808" width="20.5703125" customWidth="1"/>
    <col min="3046" max="3048" width="0" hidden="1" customWidth="1"/>
    <col min="3049" max="3049" width="67.140625" customWidth="1"/>
    <col min="3050" max="3050" width="24" customWidth="1"/>
    <col min="3051" max="3051" width="27" customWidth="1"/>
    <col min="3052" max="3061" width="0" hidden="1" customWidth="1"/>
    <col min="3064" max="3064" width="20.5703125" customWidth="1"/>
    <col min="3302" max="3304" width="0" hidden="1" customWidth="1"/>
    <col min="3305" max="3305" width="67.140625" customWidth="1"/>
    <col min="3306" max="3306" width="24" customWidth="1"/>
    <col min="3307" max="3307" width="27" customWidth="1"/>
    <col min="3308" max="3317" width="0" hidden="1" customWidth="1"/>
    <col min="3320" max="3320" width="20.5703125" customWidth="1"/>
    <col min="3558" max="3560" width="0" hidden="1" customWidth="1"/>
    <col min="3561" max="3561" width="67.140625" customWidth="1"/>
    <col min="3562" max="3562" width="24" customWidth="1"/>
    <col min="3563" max="3563" width="27" customWidth="1"/>
    <col min="3564" max="3573" width="0" hidden="1" customWidth="1"/>
    <col min="3576" max="3576" width="20.5703125" customWidth="1"/>
    <col min="3814" max="3816" width="0" hidden="1" customWidth="1"/>
    <col min="3817" max="3817" width="67.140625" customWidth="1"/>
    <col min="3818" max="3818" width="24" customWidth="1"/>
    <col min="3819" max="3819" width="27" customWidth="1"/>
    <col min="3820" max="3829" width="0" hidden="1" customWidth="1"/>
    <col min="3832" max="3832" width="20.5703125" customWidth="1"/>
    <col min="4070" max="4072" width="0" hidden="1" customWidth="1"/>
    <col min="4073" max="4073" width="67.140625" customWidth="1"/>
    <col min="4074" max="4074" width="24" customWidth="1"/>
    <col min="4075" max="4075" width="27" customWidth="1"/>
    <col min="4076" max="4085" width="0" hidden="1" customWidth="1"/>
    <col min="4088" max="4088" width="20.5703125" customWidth="1"/>
    <col min="4326" max="4328" width="0" hidden="1" customWidth="1"/>
    <col min="4329" max="4329" width="67.140625" customWidth="1"/>
    <col min="4330" max="4330" width="24" customWidth="1"/>
    <col min="4331" max="4331" width="27" customWidth="1"/>
    <col min="4332" max="4341" width="0" hidden="1" customWidth="1"/>
    <col min="4344" max="4344" width="20.5703125" customWidth="1"/>
    <col min="4582" max="4584" width="0" hidden="1" customWidth="1"/>
    <col min="4585" max="4585" width="67.140625" customWidth="1"/>
    <col min="4586" max="4586" width="24" customWidth="1"/>
    <col min="4587" max="4587" width="27" customWidth="1"/>
    <col min="4588" max="4597" width="0" hidden="1" customWidth="1"/>
    <col min="4600" max="4600" width="20.5703125" customWidth="1"/>
    <col min="4838" max="4840" width="0" hidden="1" customWidth="1"/>
    <col min="4841" max="4841" width="67.140625" customWidth="1"/>
    <col min="4842" max="4842" width="24" customWidth="1"/>
    <col min="4843" max="4843" width="27" customWidth="1"/>
    <col min="4844" max="4853" width="0" hidden="1" customWidth="1"/>
    <col min="4856" max="4856" width="20.5703125" customWidth="1"/>
    <col min="5094" max="5096" width="0" hidden="1" customWidth="1"/>
    <col min="5097" max="5097" width="67.140625" customWidth="1"/>
    <col min="5098" max="5098" width="24" customWidth="1"/>
    <col min="5099" max="5099" width="27" customWidth="1"/>
    <col min="5100" max="5109" width="0" hidden="1" customWidth="1"/>
    <col min="5112" max="5112" width="20.5703125" customWidth="1"/>
    <col min="5350" max="5352" width="0" hidden="1" customWidth="1"/>
    <col min="5353" max="5353" width="67.140625" customWidth="1"/>
    <col min="5354" max="5354" width="24" customWidth="1"/>
    <col min="5355" max="5355" width="27" customWidth="1"/>
    <col min="5356" max="5365" width="0" hidden="1" customWidth="1"/>
    <col min="5368" max="5368" width="20.5703125" customWidth="1"/>
    <col min="5606" max="5608" width="0" hidden="1" customWidth="1"/>
    <col min="5609" max="5609" width="67.140625" customWidth="1"/>
    <col min="5610" max="5610" width="24" customWidth="1"/>
    <col min="5611" max="5611" width="27" customWidth="1"/>
    <col min="5612" max="5621" width="0" hidden="1" customWidth="1"/>
    <col min="5624" max="5624" width="20.5703125" customWidth="1"/>
    <col min="5862" max="5864" width="0" hidden="1" customWidth="1"/>
    <col min="5865" max="5865" width="67.140625" customWidth="1"/>
    <col min="5866" max="5866" width="24" customWidth="1"/>
    <col min="5867" max="5867" width="27" customWidth="1"/>
    <col min="5868" max="5877" width="0" hidden="1" customWidth="1"/>
    <col min="5880" max="5880" width="20.5703125" customWidth="1"/>
    <col min="6118" max="6120" width="0" hidden="1" customWidth="1"/>
    <col min="6121" max="6121" width="67.140625" customWidth="1"/>
    <col min="6122" max="6122" width="24" customWidth="1"/>
    <col min="6123" max="6123" width="27" customWidth="1"/>
    <col min="6124" max="6133" width="0" hidden="1" customWidth="1"/>
    <col min="6136" max="6136" width="20.5703125" customWidth="1"/>
    <col min="6374" max="6376" width="0" hidden="1" customWidth="1"/>
    <col min="6377" max="6377" width="67.140625" customWidth="1"/>
    <col min="6378" max="6378" width="24" customWidth="1"/>
    <col min="6379" max="6379" width="27" customWidth="1"/>
    <col min="6380" max="6389" width="0" hidden="1" customWidth="1"/>
    <col min="6392" max="6392" width="20.5703125" customWidth="1"/>
    <col min="6630" max="6632" width="0" hidden="1" customWidth="1"/>
    <col min="6633" max="6633" width="67.140625" customWidth="1"/>
    <col min="6634" max="6634" width="24" customWidth="1"/>
    <col min="6635" max="6635" width="27" customWidth="1"/>
    <col min="6636" max="6645" width="0" hidden="1" customWidth="1"/>
    <col min="6648" max="6648" width="20.5703125" customWidth="1"/>
    <col min="6886" max="6888" width="0" hidden="1" customWidth="1"/>
    <col min="6889" max="6889" width="67.140625" customWidth="1"/>
    <col min="6890" max="6890" width="24" customWidth="1"/>
    <col min="6891" max="6891" width="27" customWidth="1"/>
    <col min="6892" max="6901" width="0" hidden="1" customWidth="1"/>
    <col min="6904" max="6904" width="20.5703125" customWidth="1"/>
    <col min="7142" max="7144" width="0" hidden="1" customWidth="1"/>
    <col min="7145" max="7145" width="67.140625" customWidth="1"/>
    <col min="7146" max="7146" width="24" customWidth="1"/>
    <col min="7147" max="7147" width="27" customWidth="1"/>
    <col min="7148" max="7157" width="0" hidden="1" customWidth="1"/>
    <col min="7160" max="7160" width="20.5703125" customWidth="1"/>
    <col min="7398" max="7400" width="0" hidden="1" customWidth="1"/>
    <col min="7401" max="7401" width="67.140625" customWidth="1"/>
    <col min="7402" max="7402" width="24" customWidth="1"/>
    <col min="7403" max="7403" width="27" customWidth="1"/>
    <col min="7404" max="7413" width="0" hidden="1" customWidth="1"/>
    <col min="7416" max="7416" width="20.5703125" customWidth="1"/>
    <col min="7654" max="7656" width="0" hidden="1" customWidth="1"/>
    <col min="7657" max="7657" width="67.140625" customWidth="1"/>
    <col min="7658" max="7658" width="24" customWidth="1"/>
    <col min="7659" max="7659" width="27" customWidth="1"/>
    <col min="7660" max="7669" width="0" hidden="1" customWidth="1"/>
    <col min="7672" max="7672" width="20.5703125" customWidth="1"/>
    <col min="7910" max="7912" width="0" hidden="1" customWidth="1"/>
    <col min="7913" max="7913" width="67.140625" customWidth="1"/>
    <col min="7914" max="7914" width="24" customWidth="1"/>
    <col min="7915" max="7915" width="27" customWidth="1"/>
    <col min="7916" max="7925" width="0" hidden="1" customWidth="1"/>
    <col min="7928" max="7928" width="20.5703125" customWidth="1"/>
    <col min="8166" max="8168" width="0" hidden="1" customWidth="1"/>
    <col min="8169" max="8169" width="67.140625" customWidth="1"/>
    <col min="8170" max="8170" width="24" customWidth="1"/>
    <col min="8171" max="8171" width="27" customWidth="1"/>
    <col min="8172" max="8181" width="0" hidden="1" customWidth="1"/>
    <col min="8184" max="8184" width="20.5703125" customWidth="1"/>
    <col min="8422" max="8424" width="0" hidden="1" customWidth="1"/>
    <col min="8425" max="8425" width="67.140625" customWidth="1"/>
    <col min="8426" max="8426" width="24" customWidth="1"/>
    <col min="8427" max="8427" width="27" customWidth="1"/>
    <col min="8428" max="8437" width="0" hidden="1" customWidth="1"/>
    <col min="8440" max="8440" width="20.5703125" customWidth="1"/>
    <col min="8678" max="8680" width="0" hidden="1" customWidth="1"/>
    <col min="8681" max="8681" width="67.140625" customWidth="1"/>
    <col min="8682" max="8682" width="24" customWidth="1"/>
    <col min="8683" max="8683" width="27" customWidth="1"/>
    <col min="8684" max="8693" width="0" hidden="1" customWidth="1"/>
    <col min="8696" max="8696" width="20.5703125" customWidth="1"/>
    <col min="8934" max="8936" width="0" hidden="1" customWidth="1"/>
    <col min="8937" max="8937" width="67.140625" customWidth="1"/>
    <col min="8938" max="8938" width="24" customWidth="1"/>
    <col min="8939" max="8939" width="27" customWidth="1"/>
    <col min="8940" max="8949" width="0" hidden="1" customWidth="1"/>
    <col min="8952" max="8952" width="20.5703125" customWidth="1"/>
    <col min="9190" max="9192" width="0" hidden="1" customWidth="1"/>
    <col min="9193" max="9193" width="67.140625" customWidth="1"/>
    <col min="9194" max="9194" width="24" customWidth="1"/>
    <col min="9195" max="9195" width="27" customWidth="1"/>
    <col min="9196" max="9205" width="0" hidden="1" customWidth="1"/>
    <col min="9208" max="9208" width="20.5703125" customWidth="1"/>
    <col min="9446" max="9448" width="0" hidden="1" customWidth="1"/>
    <col min="9449" max="9449" width="67.140625" customWidth="1"/>
    <col min="9450" max="9450" width="24" customWidth="1"/>
    <col min="9451" max="9451" width="27" customWidth="1"/>
    <col min="9452" max="9461" width="0" hidden="1" customWidth="1"/>
    <col min="9464" max="9464" width="20.5703125" customWidth="1"/>
    <col min="9702" max="9704" width="0" hidden="1" customWidth="1"/>
    <col min="9705" max="9705" width="67.140625" customWidth="1"/>
    <col min="9706" max="9706" width="24" customWidth="1"/>
    <col min="9707" max="9707" width="27" customWidth="1"/>
    <col min="9708" max="9717" width="0" hidden="1" customWidth="1"/>
    <col min="9720" max="9720" width="20.5703125" customWidth="1"/>
    <col min="9958" max="9960" width="0" hidden="1" customWidth="1"/>
    <col min="9961" max="9961" width="67.140625" customWidth="1"/>
    <col min="9962" max="9962" width="24" customWidth="1"/>
    <col min="9963" max="9963" width="27" customWidth="1"/>
    <col min="9964" max="9973" width="0" hidden="1" customWidth="1"/>
    <col min="9976" max="9976" width="20.5703125" customWidth="1"/>
    <col min="10214" max="10216" width="0" hidden="1" customWidth="1"/>
    <col min="10217" max="10217" width="67.140625" customWidth="1"/>
    <col min="10218" max="10218" width="24" customWidth="1"/>
    <col min="10219" max="10219" width="27" customWidth="1"/>
    <col min="10220" max="10229" width="0" hidden="1" customWidth="1"/>
    <col min="10232" max="10232" width="20.5703125" customWidth="1"/>
    <col min="10470" max="10472" width="0" hidden="1" customWidth="1"/>
    <col min="10473" max="10473" width="67.140625" customWidth="1"/>
    <col min="10474" max="10474" width="24" customWidth="1"/>
    <col min="10475" max="10475" width="27" customWidth="1"/>
    <col min="10476" max="10485" width="0" hidden="1" customWidth="1"/>
    <col min="10488" max="10488" width="20.5703125" customWidth="1"/>
    <col min="10726" max="10728" width="0" hidden="1" customWidth="1"/>
    <col min="10729" max="10729" width="67.140625" customWidth="1"/>
    <col min="10730" max="10730" width="24" customWidth="1"/>
    <col min="10731" max="10731" width="27" customWidth="1"/>
    <col min="10732" max="10741" width="0" hidden="1" customWidth="1"/>
    <col min="10744" max="10744" width="20.5703125" customWidth="1"/>
    <col min="10982" max="10984" width="0" hidden="1" customWidth="1"/>
    <col min="10985" max="10985" width="67.140625" customWidth="1"/>
    <col min="10986" max="10986" width="24" customWidth="1"/>
    <col min="10987" max="10987" width="27" customWidth="1"/>
    <col min="10988" max="10997" width="0" hidden="1" customWidth="1"/>
    <col min="11000" max="11000" width="20.5703125" customWidth="1"/>
    <col min="11238" max="11240" width="0" hidden="1" customWidth="1"/>
    <col min="11241" max="11241" width="67.140625" customWidth="1"/>
    <col min="11242" max="11242" width="24" customWidth="1"/>
    <col min="11243" max="11243" width="27" customWidth="1"/>
    <col min="11244" max="11253" width="0" hidden="1" customWidth="1"/>
    <col min="11256" max="11256" width="20.5703125" customWidth="1"/>
    <col min="11494" max="11496" width="0" hidden="1" customWidth="1"/>
    <col min="11497" max="11497" width="67.140625" customWidth="1"/>
    <col min="11498" max="11498" width="24" customWidth="1"/>
    <col min="11499" max="11499" width="27" customWidth="1"/>
    <col min="11500" max="11509" width="0" hidden="1" customWidth="1"/>
    <col min="11512" max="11512" width="20.5703125" customWidth="1"/>
    <col min="11750" max="11752" width="0" hidden="1" customWidth="1"/>
    <col min="11753" max="11753" width="67.140625" customWidth="1"/>
    <col min="11754" max="11754" width="24" customWidth="1"/>
    <col min="11755" max="11755" width="27" customWidth="1"/>
    <col min="11756" max="11765" width="0" hidden="1" customWidth="1"/>
    <col min="11768" max="11768" width="20.5703125" customWidth="1"/>
    <col min="12006" max="12008" width="0" hidden="1" customWidth="1"/>
    <col min="12009" max="12009" width="67.140625" customWidth="1"/>
    <col min="12010" max="12010" width="24" customWidth="1"/>
    <col min="12011" max="12011" width="27" customWidth="1"/>
    <col min="12012" max="12021" width="0" hidden="1" customWidth="1"/>
    <col min="12024" max="12024" width="20.5703125" customWidth="1"/>
    <col min="12262" max="12264" width="0" hidden="1" customWidth="1"/>
    <col min="12265" max="12265" width="67.140625" customWidth="1"/>
    <col min="12266" max="12266" width="24" customWidth="1"/>
    <col min="12267" max="12267" width="27" customWidth="1"/>
    <col min="12268" max="12277" width="0" hidden="1" customWidth="1"/>
    <col min="12280" max="12280" width="20.5703125" customWidth="1"/>
    <col min="12518" max="12520" width="0" hidden="1" customWidth="1"/>
    <col min="12521" max="12521" width="67.140625" customWidth="1"/>
    <col min="12522" max="12522" width="24" customWidth="1"/>
    <col min="12523" max="12523" width="27" customWidth="1"/>
    <col min="12524" max="12533" width="0" hidden="1" customWidth="1"/>
    <col min="12536" max="12536" width="20.5703125" customWidth="1"/>
    <col min="12774" max="12776" width="0" hidden="1" customWidth="1"/>
    <col min="12777" max="12777" width="67.140625" customWidth="1"/>
    <col min="12778" max="12778" width="24" customWidth="1"/>
    <col min="12779" max="12779" width="27" customWidth="1"/>
    <col min="12780" max="12789" width="0" hidden="1" customWidth="1"/>
    <col min="12792" max="12792" width="20.5703125" customWidth="1"/>
    <col min="13030" max="13032" width="0" hidden="1" customWidth="1"/>
    <col min="13033" max="13033" width="67.140625" customWidth="1"/>
    <col min="13034" max="13034" width="24" customWidth="1"/>
    <col min="13035" max="13035" width="27" customWidth="1"/>
    <col min="13036" max="13045" width="0" hidden="1" customWidth="1"/>
    <col min="13048" max="13048" width="20.5703125" customWidth="1"/>
    <col min="13286" max="13288" width="0" hidden="1" customWidth="1"/>
    <col min="13289" max="13289" width="67.140625" customWidth="1"/>
    <col min="13290" max="13290" width="24" customWidth="1"/>
    <col min="13291" max="13291" width="27" customWidth="1"/>
    <col min="13292" max="13301" width="0" hidden="1" customWidth="1"/>
    <col min="13304" max="13304" width="20.5703125" customWidth="1"/>
    <col min="13542" max="13544" width="0" hidden="1" customWidth="1"/>
    <col min="13545" max="13545" width="67.140625" customWidth="1"/>
    <col min="13546" max="13546" width="24" customWidth="1"/>
    <col min="13547" max="13547" width="27" customWidth="1"/>
    <col min="13548" max="13557" width="0" hidden="1" customWidth="1"/>
    <col min="13560" max="13560" width="20.5703125" customWidth="1"/>
    <col min="13798" max="13800" width="0" hidden="1" customWidth="1"/>
    <col min="13801" max="13801" width="67.140625" customWidth="1"/>
    <col min="13802" max="13802" width="24" customWidth="1"/>
    <col min="13803" max="13803" width="27" customWidth="1"/>
    <col min="13804" max="13813" width="0" hidden="1" customWidth="1"/>
    <col min="13816" max="13816" width="20.5703125" customWidth="1"/>
    <col min="14054" max="14056" width="0" hidden="1" customWidth="1"/>
    <col min="14057" max="14057" width="67.140625" customWidth="1"/>
    <col min="14058" max="14058" width="24" customWidth="1"/>
    <col min="14059" max="14059" width="27" customWidth="1"/>
    <col min="14060" max="14069" width="0" hidden="1" customWidth="1"/>
    <col min="14072" max="14072" width="20.5703125" customWidth="1"/>
    <col min="14310" max="14312" width="0" hidden="1" customWidth="1"/>
    <col min="14313" max="14313" width="67.140625" customWidth="1"/>
    <col min="14314" max="14314" width="24" customWidth="1"/>
    <col min="14315" max="14315" width="27" customWidth="1"/>
    <col min="14316" max="14325" width="0" hidden="1" customWidth="1"/>
    <col min="14328" max="14328" width="20.5703125" customWidth="1"/>
    <col min="14566" max="14568" width="0" hidden="1" customWidth="1"/>
    <col min="14569" max="14569" width="67.140625" customWidth="1"/>
    <col min="14570" max="14570" width="24" customWidth="1"/>
    <col min="14571" max="14571" width="27" customWidth="1"/>
    <col min="14572" max="14581" width="0" hidden="1" customWidth="1"/>
    <col min="14584" max="14584" width="20.5703125" customWidth="1"/>
    <col min="14822" max="14824" width="0" hidden="1" customWidth="1"/>
    <col min="14825" max="14825" width="67.140625" customWidth="1"/>
    <col min="14826" max="14826" width="24" customWidth="1"/>
    <col min="14827" max="14827" width="27" customWidth="1"/>
    <col min="14828" max="14837" width="0" hidden="1" customWidth="1"/>
    <col min="14840" max="14840" width="20.5703125" customWidth="1"/>
    <col min="15078" max="15080" width="0" hidden="1" customWidth="1"/>
    <col min="15081" max="15081" width="67.140625" customWidth="1"/>
    <col min="15082" max="15082" width="24" customWidth="1"/>
    <col min="15083" max="15083" width="27" customWidth="1"/>
    <col min="15084" max="15093" width="0" hidden="1" customWidth="1"/>
    <col min="15096" max="15096" width="20.5703125" customWidth="1"/>
    <col min="15334" max="15336" width="0" hidden="1" customWidth="1"/>
    <col min="15337" max="15337" width="67.140625" customWidth="1"/>
    <col min="15338" max="15338" width="24" customWidth="1"/>
    <col min="15339" max="15339" width="27" customWidth="1"/>
    <col min="15340" max="15349" width="0" hidden="1" customWidth="1"/>
    <col min="15352" max="15352" width="20.5703125" customWidth="1"/>
    <col min="15590" max="15592" width="0" hidden="1" customWidth="1"/>
    <col min="15593" max="15593" width="67.140625" customWidth="1"/>
    <col min="15594" max="15594" width="24" customWidth="1"/>
    <col min="15595" max="15595" width="27" customWidth="1"/>
    <col min="15596" max="15605" width="0" hidden="1" customWidth="1"/>
    <col min="15608" max="15608" width="20.5703125" customWidth="1"/>
    <col min="15846" max="15848" width="0" hidden="1" customWidth="1"/>
    <col min="15849" max="15849" width="67.140625" customWidth="1"/>
    <col min="15850" max="15850" width="24" customWidth="1"/>
    <col min="15851" max="15851" width="27" customWidth="1"/>
    <col min="15852" max="15861" width="0" hidden="1" customWidth="1"/>
    <col min="15864" max="15864" width="20.5703125" customWidth="1"/>
    <col min="16102" max="16104" width="0" hidden="1" customWidth="1"/>
    <col min="16105" max="16105" width="67.140625" customWidth="1"/>
    <col min="16106" max="16106" width="24" customWidth="1"/>
    <col min="16107" max="16107" width="27" customWidth="1"/>
    <col min="16108" max="16117" width="0" hidden="1" customWidth="1"/>
    <col min="16120" max="16120" width="20.5703125" customWidth="1"/>
  </cols>
  <sheetData>
    <row r="1" spans="1:11">
      <c r="A1" s="761"/>
      <c r="C1" s="58"/>
    </row>
    <row r="2" spans="1:11" ht="18.75">
      <c r="A2" s="761"/>
      <c r="C2" s="676" t="s">
        <v>555</v>
      </c>
      <c r="F2" s="1161"/>
      <c r="G2" s="1161"/>
      <c r="H2" s="1161"/>
      <c r="I2" s="1161"/>
      <c r="J2" s="1161"/>
      <c r="K2" s="1161"/>
    </row>
    <row r="3" spans="1:11" ht="27.75">
      <c r="A3" s="1174" t="s">
        <v>1485</v>
      </c>
      <c r="B3" s="1174"/>
      <c r="C3" s="1174"/>
      <c r="F3" s="1076"/>
      <c r="G3" s="1076"/>
      <c r="H3" s="1076"/>
      <c r="I3" s="1076"/>
      <c r="J3" s="1076"/>
      <c r="K3" s="1076"/>
    </row>
    <row r="4" spans="1:11" ht="18.75">
      <c r="A4" s="1168" t="s">
        <v>819</v>
      </c>
      <c r="B4" s="1168"/>
      <c r="C4" s="1168"/>
      <c r="F4" s="1160"/>
      <c r="G4" s="1160"/>
      <c r="H4" s="1160"/>
      <c r="I4" s="1160"/>
      <c r="J4" s="1160"/>
      <c r="K4" s="1160"/>
    </row>
    <row r="5" spans="1:11" ht="18" customHeight="1">
      <c r="A5" s="1168" t="s">
        <v>162</v>
      </c>
      <c r="B5" s="1168"/>
      <c r="C5" s="1168"/>
      <c r="F5" s="1160"/>
      <c r="G5" s="1160"/>
      <c r="H5" s="1160"/>
      <c r="I5" s="1160"/>
      <c r="J5" s="1160"/>
      <c r="K5" s="1160"/>
    </row>
    <row r="6" spans="1:11" ht="19.5" customHeight="1">
      <c r="A6" s="616"/>
      <c r="B6" s="674"/>
      <c r="C6" s="674"/>
      <c r="F6" s="1161"/>
      <c r="G6" s="1161"/>
      <c r="H6" s="1161"/>
      <c r="I6" s="1161"/>
      <c r="J6" s="1161"/>
      <c r="K6" s="1161"/>
    </row>
    <row r="7" spans="1:11" ht="16.5" customHeight="1">
      <c r="A7" s="288"/>
      <c r="B7" s="1173" t="s">
        <v>126</v>
      </c>
      <c r="C7" s="1173"/>
      <c r="F7" s="1162"/>
      <c r="G7" s="1162"/>
      <c r="H7" s="1162"/>
      <c r="I7" s="1162"/>
      <c r="J7" s="1162"/>
      <c r="K7" s="1162"/>
    </row>
    <row r="8" spans="1:11" ht="15" customHeight="1">
      <c r="A8" s="288"/>
      <c r="B8" s="762">
        <v>2023</v>
      </c>
      <c r="C8" s="762">
        <v>2022</v>
      </c>
      <c r="F8" s="688"/>
      <c r="G8" s="679"/>
      <c r="H8" s="281"/>
      <c r="I8" s="281"/>
      <c r="J8" s="281"/>
      <c r="K8" s="281"/>
    </row>
    <row r="9" spans="1:11" ht="13.5" customHeight="1">
      <c r="A9" s="288"/>
      <c r="B9" s="763" t="s">
        <v>9</v>
      </c>
      <c r="C9" s="763" t="s">
        <v>9</v>
      </c>
      <c r="F9" s="1420"/>
      <c r="G9" s="1163"/>
      <c r="H9" s="1163"/>
      <c r="I9" s="281"/>
      <c r="J9" s="281"/>
      <c r="K9" s="281"/>
    </row>
    <row r="10" spans="1:11" ht="18.95" customHeight="1">
      <c r="A10" s="764" t="s">
        <v>163</v>
      </c>
      <c r="C10" s="58"/>
      <c r="F10" s="281"/>
      <c r="G10" s="694"/>
      <c r="H10" s="694"/>
      <c r="I10" s="281"/>
      <c r="J10" s="281"/>
      <c r="K10" s="281"/>
    </row>
    <row r="11" spans="1:11" ht="18.95" customHeight="1">
      <c r="A11" s="257" t="s">
        <v>164</v>
      </c>
      <c r="B11" s="765">
        <f>'ZZZ-PG1.DBF'!Z1101</f>
        <v>0</v>
      </c>
      <c r="C11" s="765">
        <v>0</v>
      </c>
      <c r="G11" s="471">
        <f>'ZZZ-PG1.DBF'!AB1101</f>
        <v>0</v>
      </c>
      <c r="H11" s="470">
        <f>B11-G11</f>
        <v>0</v>
      </c>
    </row>
    <row r="12" spans="1:11" ht="16.5" customHeight="1">
      <c r="A12" s="257" t="s">
        <v>165</v>
      </c>
      <c r="B12" s="765">
        <f>'ZZZ-PG1.DBF'!Z1102</f>
        <v>0</v>
      </c>
      <c r="C12" s="765">
        <v>0</v>
      </c>
      <c r="G12" s="471">
        <f>'ZZZ-PG1.DBF'!AB1102</f>
        <v>0</v>
      </c>
      <c r="H12" s="470">
        <f t="shared" ref="H12:H19" si="0">B12-G12</f>
        <v>0</v>
      </c>
    </row>
    <row r="13" spans="1:11" ht="12" customHeight="1">
      <c r="A13" s="257" t="s">
        <v>166</v>
      </c>
      <c r="B13" s="765">
        <f>'ZZZ-PG1.DBF'!Z1103</f>
        <v>0</v>
      </c>
      <c r="C13" s="765">
        <v>0</v>
      </c>
      <c r="G13" s="471">
        <f>'ZZZ-PG1.DBF'!AB1103</f>
        <v>0</v>
      </c>
      <c r="H13" s="470">
        <f t="shared" si="0"/>
        <v>0</v>
      </c>
    </row>
    <row r="14" spans="1:11">
      <c r="A14" s="257" t="s">
        <v>482</v>
      </c>
      <c r="B14" s="765">
        <f>'ZZZ-PG1.DBF'!Z1104</f>
        <v>209348</v>
      </c>
      <c r="C14" s="765">
        <v>211715</v>
      </c>
      <c r="G14" s="471">
        <f>'ZZZ-PG1.DBF'!AB1104</f>
        <v>209347.7</v>
      </c>
      <c r="H14" s="470">
        <f t="shared" si="0"/>
        <v>0.29999999998835847</v>
      </c>
    </row>
    <row r="15" spans="1:11" ht="14.25" customHeight="1">
      <c r="A15" s="257" t="s">
        <v>445</v>
      </c>
      <c r="B15" s="765">
        <f>'ZZZ-PG1.DBF'!Z1105</f>
        <v>52684</v>
      </c>
      <c r="C15" s="765">
        <v>70506</v>
      </c>
      <c r="G15" s="471">
        <f>'ZZZ-PG1.DBF'!AB1105</f>
        <v>52683.75</v>
      </c>
      <c r="H15" s="470">
        <f t="shared" si="0"/>
        <v>0.25</v>
      </c>
    </row>
    <row r="16" spans="1:11" ht="16.5" customHeight="1">
      <c r="A16" s="257" t="s">
        <v>336</v>
      </c>
      <c r="B16" s="765">
        <f>'ZZZ-PG1.DBF'!Z1106</f>
        <v>8450000</v>
      </c>
      <c r="C16" s="765">
        <v>7475000</v>
      </c>
      <c r="E16" s="2" t="s">
        <v>0</v>
      </c>
      <c r="G16" s="471">
        <f>'ZZZ-PG1.DBF'!AB1106</f>
        <v>8450000</v>
      </c>
      <c r="H16" s="470">
        <f t="shared" si="0"/>
        <v>0</v>
      </c>
    </row>
    <row r="17" spans="1:8" ht="16.5" customHeight="1">
      <c r="A17" s="257" t="s">
        <v>735</v>
      </c>
      <c r="B17" s="765">
        <f>'ZZZ-PG1.DBF'!Z1107</f>
        <v>499920</v>
      </c>
      <c r="C17" s="765">
        <v>663319</v>
      </c>
      <c r="E17" s="2" t="s">
        <v>0</v>
      </c>
      <c r="G17" s="471">
        <f>'ZZZ-PG1.DBF'!AB1107</f>
        <v>499920</v>
      </c>
      <c r="H17" s="470">
        <f t="shared" si="0"/>
        <v>0</v>
      </c>
    </row>
    <row r="18" spans="1:8" ht="16.5" customHeight="1">
      <c r="A18" s="257" t="s">
        <v>736</v>
      </c>
      <c r="B18" s="765">
        <f>'ZZZ-PG1.DBF'!Z1108</f>
        <v>0</v>
      </c>
      <c r="C18" s="765"/>
      <c r="G18" s="471">
        <f>'ZZZ-PG1.DBF'!AB1108</f>
        <v>0</v>
      </c>
      <c r="H18" s="470">
        <f t="shared" si="0"/>
        <v>0</v>
      </c>
    </row>
    <row r="19" spans="1:8" ht="15.75" customHeight="1">
      <c r="A19" s="257" t="s">
        <v>737</v>
      </c>
      <c r="B19" s="765">
        <f>'ZZZ-PG1.DBF'!Z1109</f>
        <v>23023</v>
      </c>
      <c r="C19" s="765">
        <v>84866</v>
      </c>
      <c r="G19" s="471">
        <f>'ZZZ-PG1.DBF'!AB1109</f>
        <v>23023.3</v>
      </c>
      <c r="H19" s="470">
        <f t="shared" si="0"/>
        <v>-0.2999999999992724</v>
      </c>
    </row>
    <row r="20" spans="1:8" ht="16.5" customHeight="1">
      <c r="A20" s="766" t="s">
        <v>167</v>
      </c>
      <c r="B20" s="767">
        <f>SUM(B11:B19)</f>
        <v>9234975</v>
      </c>
      <c r="C20" s="767">
        <f>SUM(C11:C19)</f>
        <v>8505406</v>
      </c>
      <c r="G20" s="1"/>
      <c r="H20" s="1"/>
    </row>
    <row r="21" spans="1:8" ht="13.5" customHeight="1">
      <c r="A21" s="768"/>
      <c r="B21" s="768"/>
      <c r="C21" s="768"/>
      <c r="G21" s="472"/>
      <c r="H21" s="1"/>
    </row>
    <row r="22" spans="1:8" ht="18" customHeight="1">
      <c r="A22" s="764" t="s">
        <v>168</v>
      </c>
      <c r="B22" s="768"/>
      <c r="C22" s="768"/>
      <c r="E22" s="2" t="s">
        <v>0</v>
      </c>
      <c r="G22" s="472"/>
      <c r="H22" s="1"/>
    </row>
    <row r="23" spans="1:8" ht="15" customHeight="1">
      <c r="A23" s="257" t="s">
        <v>169</v>
      </c>
      <c r="B23" s="765">
        <f>'ZZZ-PG1.DBF'!Z1113</f>
        <v>8292777</v>
      </c>
      <c r="C23" s="765">
        <v>7874237</v>
      </c>
      <c r="G23" s="471">
        <f>'ZZZ-PG1.DBF'!AB1113</f>
        <v>8292777.3499999996</v>
      </c>
      <c r="H23" s="470">
        <f t="shared" ref="H23:H29" si="1">B23-G23</f>
        <v>-0.34999999962747097</v>
      </c>
    </row>
    <row r="24" spans="1:8" ht="13.5" customHeight="1">
      <c r="A24" s="769" t="s">
        <v>170</v>
      </c>
      <c r="B24" s="765">
        <f>'ZZZ-PG1.DBF'!Z1114</f>
        <v>36320</v>
      </c>
      <c r="C24" s="765">
        <v>48685</v>
      </c>
      <c r="G24" s="471">
        <f>'ZZZ-PG1.DBF'!AB1114</f>
        <v>36320.019999999997</v>
      </c>
      <c r="H24" s="470">
        <f t="shared" si="1"/>
        <v>-1.9999999996798579E-2</v>
      </c>
    </row>
    <row r="25" spans="1:8" ht="13.5" customHeight="1">
      <c r="A25" s="769" t="s">
        <v>483</v>
      </c>
      <c r="B25" s="765">
        <f>'ZZZ-PG1.DBF'!Z1115</f>
        <v>157276</v>
      </c>
      <c r="C25" s="765">
        <v>0</v>
      </c>
      <c r="G25" s="471">
        <f>'ZZZ-PG1.DBF'!AB1115</f>
        <v>157275.6</v>
      </c>
      <c r="H25" s="470">
        <f t="shared" si="1"/>
        <v>0.39999999999417923</v>
      </c>
    </row>
    <row r="26" spans="1:8" ht="13.5" customHeight="1">
      <c r="A26" s="769" t="s">
        <v>424</v>
      </c>
      <c r="B26" s="765">
        <f>'ZZZ-PG1.DBF'!Z1116</f>
        <v>246494</v>
      </c>
      <c r="C26" s="765">
        <v>10077</v>
      </c>
      <c r="G26" s="471">
        <f>'ZZZ-PG1.DBF'!AB1116</f>
        <v>246493.76</v>
      </c>
      <c r="H26" s="470">
        <f t="shared" si="1"/>
        <v>0.23999999999068677</v>
      </c>
    </row>
    <row r="27" spans="1:8" ht="13.5" customHeight="1">
      <c r="A27" s="257" t="s">
        <v>738</v>
      </c>
      <c r="B27" s="765">
        <f>'ZZZ-PG1.DBF'!Z1117</f>
        <v>291000</v>
      </c>
      <c r="C27" s="765">
        <v>487541</v>
      </c>
      <c r="G27" s="471">
        <f>'ZZZ-PG1.DBF'!AB1117</f>
        <v>291000</v>
      </c>
      <c r="H27" s="470">
        <f t="shared" si="1"/>
        <v>0</v>
      </c>
    </row>
    <row r="28" spans="1:8" ht="12.75" customHeight="1">
      <c r="A28" s="257" t="s">
        <v>739</v>
      </c>
      <c r="B28" s="765">
        <f>'ZZZ-PG1.DBF'!Z1118</f>
        <v>0</v>
      </c>
      <c r="C28" s="765"/>
      <c r="G28" s="471">
        <f>'ZZZ-PG1.DBF'!AB1118</f>
        <v>0</v>
      </c>
      <c r="H28" s="470">
        <f t="shared" si="1"/>
        <v>0</v>
      </c>
    </row>
    <row r="29" spans="1:8" ht="12.75" customHeight="1">
      <c r="A29" s="257" t="s">
        <v>720</v>
      </c>
      <c r="B29" s="765">
        <f>'ZZZ-PG1.DBF'!Z1119</f>
        <v>2125</v>
      </c>
      <c r="C29" s="765">
        <v>84866</v>
      </c>
      <c r="G29" s="471">
        <f>'ZZZ-PG1.DBF'!AB1119</f>
        <v>2125</v>
      </c>
      <c r="H29" s="470">
        <f t="shared" si="1"/>
        <v>0</v>
      </c>
    </row>
    <row r="30" spans="1:8" ht="15" customHeight="1">
      <c r="A30" s="770" t="s">
        <v>171</v>
      </c>
      <c r="B30" s="767">
        <f>SUM(B23:B29)</f>
        <v>9025992</v>
      </c>
      <c r="C30" s="767">
        <f>SUM(C23:C29)</f>
        <v>8505406</v>
      </c>
      <c r="G30" s="1"/>
      <c r="H30" s="1"/>
    </row>
    <row r="31" spans="1:8" ht="15" customHeight="1">
      <c r="A31" s="257"/>
      <c r="B31" s="281"/>
      <c r="C31" s="281"/>
      <c r="G31" s="1"/>
      <c r="H31" s="1"/>
    </row>
    <row r="32" spans="1:8" ht="17.25" customHeight="1">
      <c r="A32" s="766" t="s">
        <v>172</v>
      </c>
      <c r="B32" s="771">
        <f>B20-B30</f>
        <v>208983</v>
      </c>
      <c r="C32" s="771">
        <f>C20-C30</f>
        <v>0</v>
      </c>
      <c r="G32" s="1"/>
      <c r="H32" s="1"/>
    </row>
    <row r="33" spans="1:8" ht="12.75" customHeight="1">
      <c r="A33" s="768"/>
      <c r="B33" s="768"/>
      <c r="C33" s="768"/>
      <c r="G33" s="472"/>
      <c r="H33" s="1"/>
    </row>
    <row r="34" spans="1:8" ht="15" customHeight="1">
      <c r="A34" s="764" t="s">
        <v>355</v>
      </c>
      <c r="B34" s="768"/>
      <c r="C34" s="768"/>
      <c r="G34" s="472"/>
      <c r="H34" s="1"/>
    </row>
    <row r="35" spans="1:8" ht="17.25" customHeight="1">
      <c r="A35" s="257" t="s">
        <v>899</v>
      </c>
      <c r="B35" s="765">
        <f>'ZZZ-PG1.DBF'!Z1125</f>
        <v>0</v>
      </c>
      <c r="C35" s="765">
        <v>0</v>
      </c>
      <c r="G35" s="471">
        <f>'ZZZ-PG1.DBF'!AB1125</f>
        <v>0</v>
      </c>
      <c r="H35" s="470">
        <f>B35-G35</f>
        <v>0</v>
      </c>
    </row>
    <row r="36" spans="1:8" ht="15" customHeight="1">
      <c r="A36" s="257" t="s">
        <v>173</v>
      </c>
      <c r="B36" s="765">
        <f>'ZZZ-PG1.DBF'!Z1126</f>
        <v>0</v>
      </c>
      <c r="C36" s="765">
        <v>0</v>
      </c>
      <c r="G36" s="471">
        <f>'ZZZ-PG1.DBF'!AB1126</f>
        <v>0</v>
      </c>
      <c r="H36" s="470">
        <f>B36-G36</f>
        <v>0</v>
      </c>
    </row>
    <row r="37" spans="1:8" ht="33.75" customHeight="1">
      <c r="A37" s="257" t="s">
        <v>900</v>
      </c>
      <c r="B37" s="765">
        <f>'ZZZ-PG1.DBF'!Z1127</f>
        <v>0</v>
      </c>
      <c r="C37" s="765">
        <v>0</v>
      </c>
      <c r="G37" s="471">
        <f>'ZZZ-PG1.DBF'!AB1127</f>
        <v>0</v>
      </c>
      <c r="H37" s="470">
        <f>B37-G37</f>
        <v>0</v>
      </c>
    </row>
    <row r="38" spans="1:8" ht="17.25" customHeight="1">
      <c r="A38" s="257" t="s">
        <v>174</v>
      </c>
      <c r="B38" s="765">
        <f>'ZZZ-PG1.DBF'!Z1128</f>
        <v>0</v>
      </c>
      <c r="C38" s="765">
        <v>0</v>
      </c>
      <c r="G38" s="471">
        <f>'ZZZ-PG1.DBF'!AB1128</f>
        <v>0</v>
      </c>
      <c r="H38" s="470">
        <f>B38-G38</f>
        <v>0</v>
      </c>
    </row>
    <row r="39" spans="1:8" ht="18" customHeight="1" thickBot="1">
      <c r="A39" s="766" t="s">
        <v>175</v>
      </c>
      <c r="B39" s="772">
        <f>SUM(B35:B38)</f>
        <v>0</v>
      </c>
      <c r="C39" s="772">
        <f>SUM(C35:C38)</f>
        <v>0</v>
      </c>
      <c r="G39" s="1"/>
      <c r="H39" s="1"/>
    </row>
    <row r="40" spans="1:8" ht="13.5" customHeight="1" thickTop="1">
      <c r="A40" s="257"/>
      <c r="B40" s="768"/>
      <c r="C40" s="768"/>
      <c r="G40" s="472"/>
      <c r="H40" s="1"/>
    </row>
    <row r="41" spans="1:8" ht="18.95" customHeight="1">
      <c r="A41" s="764" t="s">
        <v>168</v>
      </c>
      <c r="B41" s="768"/>
      <c r="C41" s="768"/>
      <c r="G41" s="472"/>
      <c r="H41" s="1"/>
    </row>
    <row r="42" spans="1:8" ht="18.95" customHeight="1">
      <c r="A42" s="773" t="s">
        <v>556</v>
      </c>
      <c r="B42" s="765">
        <f>'ZZZ-PG1.DBF'!Z1132</f>
        <v>208983</v>
      </c>
      <c r="C42" s="765">
        <v>0</v>
      </c>
      <c r="G42" s="471">
        <f>'ZZZ-PG1.DBF'!AB1132</f>
        <v>208983.02</v>
      </c>
      <c r="H42" s="470">
        <f>B42-G42</f>
        <v>-1.9999999989522621E-2</v>
      </c>
    </row>
    <row r="43" spans="1:8" ht="34.5" customHeight="1">
      <c r="A43" s="769" t="s">
        <v>557</v>
      </c>
      <c r="B43" s="765">
        <f>'ZZZ-PG1.DBF'!Z1133</f>
        <v>0</v>
      </c>
      <c r="C43" s="765"/>
      <c r="G43" s="471">
        <f>'ZZZ-PG1.DBF'!AB1133</f>
        <v>0</v>
      </c>
      <c r="H43" s="470">
        <f>B43-G43</f>
        <v>0</v>
      </c>
    </row>
    <row r="44" spans="1:8" ht="18.95" customHeight="1" thickBot="1">
      <c r="A44" s="766" t="s">
        <v>176</v>
      </c>
      <c r="B44" s="772">
        <f>SUM(B42:B43)</f>
        <v>208983</v>
      </c>
      <c r="C44" s="772">
        <f>SUM(C42:C43)</f>
        <v>0</v>
      </c>
      <c r="G44" s="1"/>
      <c r="H44" s="1"/>
    </row>
    <row r="45" spans="1:8" ht="18.75" customHeight="1" thickTop="1">
      <c r="A45" s="768"/>
      <c r="B45" s="768"/>
      <c r="C45" s="768"/>
      <c r="G45" s="472"/>
      <c r="H45" s="1"/>
    </row>
    <row r="46" spans="1:8" ht="18.95" customHeight="1">
      <c r="A46" s="766" t="s">
        <v>177</v>
      </c>
      <c r="B46" s="774">
        <f>B39-B44</f>
        <v>-208983</v>
      </c>
      <c r="C46" s="774">
        <f>C39-C44</f>
        <v>0</v>
      </c>
      <c r="G46" s="1"/>
      <c r="H46" s="1"/>
    </row>
    <row r="47" spans="1:8" ht="18.75" customHeight="1">
      <c r="A47" s="766"/>
      <c r="B47" s="766"/>
      <c r="C47" s="766"/>
      <c r="G47" s="473"/>
      <c r="H47" s="1"/>
    </row>
    <row r="48" spans="1:8" ht="18.95" customHeight="1" thickBot="1">
      <c r="A48" s="766" t="s">
        <v>178</v>
      </c>
      <c r="B48" s="772">
        <f>B32+B46</f>
        <v>0</v>
      </c>
      <c r="C48" s="772">
        <f>C32+C46</f>
        <v>0</v>
      </c>
      <c r="G48" s="1"/>
      <c r="H48" s="1"/>
    </row>
    <row r="49" spans="1:8" ht="18.95" customHeight="1" thickTop="1">
      <c r="A49" s="764" t="s">
        <v>179</v>
      </c>
      <c r="B49" s="768"/>
      <c r="C49" s="768"/>
      <c r="G49" s="472"/>
      <c r="H49" s="1"/>
    </row>
    <row r="50" spans="1:8" ht="18.95" customHeight="1">
      <c r="A50" s="257" t="s">
        <v>180</v>
      </c>
      <c r="B50" s="765">
        <f>'ZZZ-PG1.DBF'!Z1140</f>
        <v>0</v>
      </c>
      <c r="C50" s="765">
        <v>0</v>
      </c>
      <c r="G50" s="471">
        <f>'ZZZ-PG1.DBF'!AB1140</f>
        <v>0</v>
      </c>
      <c r="H50" s="470">
        <f>B50-G50</f>
        <v>0</v>
      </c>
    </row>
    <row r="51" spans="1:8" ht="18.95" customHeight="1">
      <c r="A51" s="257" t="s">
        <v>181</v>
      </c>
      <c r="B51" s="765">
        <f>'ZZZ-PG1.DBF'!Z1141</f>
        <v>0</v>
      </c>
      <c r="C51" s="765">
        <v>0</v>
      </c>
      <c r="G51" s="471">
        <f>'ZZZ-PG1.DBF'!AB1141</f>
        <v>0</v>
      </c>
      <c r="H51" s="470">
        <f>B51-G51</f>
        <v>0</v>
      </c>
    </row>
    <row r="52" spans="1:8" ht="18.95" customHeight="1">
      <c r="A52" s="257" t="s">
        <v>182</v>
      </c>
      <c r="B52" s="765">
        <f>'ZZZ-PG1.DBF'!Z1142</f>
        <v>0</v>
      </c>
      <c r="C52" s="765">
        <v>0</v>
      </c>
      <c r="G52" s="471">
        <f>'ZZZ-PG1.DBF'!AB1142</f>
        <v>0</v>
      </c>
      <c r="H52" s="470">
        <f>B52-G52</f>
        <v>0</v>
      </c>
    </row>
    <row r="53" spans="1:8" ht="18.95" customHeight="1" thickBot="1">
      <c r="A53" s="766" t="s">
        <v>183</v>
      </c>
      <c r="B53" s="772">
        <f>SUM(B50:B52)</f>
        <v>0</v>
      </c>
      <c r="C53" s="772">
        <f>SUM(C50:C52)</f>
        <v>0</v>
      </c>
      <c r="G53" s="1"/>
      <c r="H53" s="1"/>
    </row>
    <row r="54" spans="1:8" ht="18.75" customHeight="1" thickTop="1">
      <c r="A54" s="766"/>
      <c r="B54" s="768"/>
      <c r="C54" s="768"/>
      <c r="G54" s="472"/>
      <c r="H54" s="1"/>
    </row>
    <row r="55" spans="1:8" ht="18.75" customHeight="1">
      <c r="A55" s="764" t="s">
        <v>168</v>
      </c>
      <c r="B55" s="768"/>
      <c r="C55" s="768"/>
      <c r="G55" s="472"/>
      <c r="H55" s="1"/>
    </row>
    <row r="56" spans="1:8" ht="18.95" customHeight="1">
      <c r="A56" s="257" t="s">
        <v>184</v>
      </c>
      <c r="B56" s="765">
        <f>'ZZZ-PG1.DBF'!Z1146</f>
        <v>0</v>
      </c>
      <c r="C56" s="765">
        <v>0</v>
      </c>
      <c r="G56" s="471">
        <f>'ZZZ-PG1.DBF'!AB1146</f>
        <v>0</v>
      </c>
      <c r="H56" s="470">
        <f>B56-G56</f>
        <v>0</v>
      </c>
    </row>
    <row r="57" spans="1:8" ht="18.95" customHeight="1">
      <c r="A57" s="257" t="s">
        <v>185</v>
      </c>
      <c r="B57" s="765">
        <f>'ZZZ-PG1.DBF'!Z1147</f>
        <v>0</v>
      </c>
      <c r="C57" s="765">
        <v>0</v>
      </c>
      <c r="G57" s="471">
        <f>'ZZZ-PG1.DBF'!AB1147</f>
        <v>0</v>
      </c>
      <c r="H57" s="470">
        <f>B57-G57</f>
        <v>0</v>
      </c>
    </row>
    <row r="58" spans="1:8" ht="18.95" customHeight="1" thickBot="1">
      <c r="A58" s="766" t="s">
        <v>186</v>
      </c>
      <c r="B58" s="772">
        <f>SUM(B56:B57)</f>
        <v>0</v>
      </c>
      <c r="C58" s="772">
        <f>SUM(C56:C57)</f>
        <v>0</v>
      </c>
      <c r="G58" s="1"/>
      <c r="H58" s="1"/>
    </row>
    <row r="59" spans="1:8" ht="18.95" customHeight="1" thickTop="1">
      <c r="A59" s="766"/>
      <c r="B59" s="768"/>
      <c r="C59" s="768"/>
      <c r="G59" s="472"/>
      <c r="H59" s="1"/>
    </row>
    <row r="60" spans="1:8" ht="18.95" customHeight="1" thickBot="1">
      <c r="A60" s="766" t="s">
        <v>187</v>
      </c>
      <c r="B60" s="775">
        <f>B53-B58</f>
        <v>0</v>
      </c>
      <c r="C60" s="775">
        <f>C53-C58</f>
        <v>0</v>
      </c>
      <c r="F60" s="7"/>
      <c r="G60" s="472"/>
      <c r="H60" s="1"/>
    </row>
    <row r="61" spans="1:8" ht="18.95" customHeight="1" thickTop="1">
      <c r="A61" s="257"/>
      <c r="B61" s="768"/>
      <c r="C61" s="768"/>
      <c r="F61" s="7"/>
      <c r="G61" s="472"/>
      <c r="H61" s="1"/>
    </row>
    <row r="62" spans="1:8" ht="18.95" customHeight="1">
      <c r="A62" s="776" t="s">
        <v>797</v>
      </c>
      <c r="B62" s="774">
        <f>B48+B60</f>
        <v>0</v>
      </c>
      <c r="C62" s="774">
        <f>C48+C60</f>
        <v>0</v>
      </c>
      <c r="F62" s="7"/>
      <c r="G62" s="475"/>
      <c r="H62" s="475"/>
    </row>
    <row r="63" spans="1:8" ht="18.95" customHeight="1">
      <c r="A63" s="766" t="s">
        <v>188</v>
      </c>
      <c r="B63" s="774">
        <f>'ZZZ-PG1.DBF'!Z1153</f>
        <v>0</v>
      </c>
      <c r="C63" s="774">
        <v>0</v>
      </c>
      <c r="F63" s="7"/>
      <c r="G63" s="474">
        <f>'ZZZ-PG1.DBF'!AB1153</f>
        <v>0</v>
      </c>
      <c r="H63" s="470">
        <f>B63-G63</f>
        <v>0</v>
      </c>
    </row>
    <row r="64" spans="1:8" ht="18.95" customHeight="1" thickBot="1">
      <c r="A64" s="766" t="s">
        <v>189</v>
      </c>
      <c r="B64" s="772">
        <f>B62+B63</f>
        <v>0</v>
      </c>
      <c r="C64" s="772">
        <f>C62+C63</f>
        <v>0</v>
      </c>
      <c r="F64" s="7"/>
      <c r="G64" s="474">
        <f>'ZZZ-PG1.DBF'!AB1154</f>
        <v>0</v>
      </c>
      <c r="H64" s="470">
        <f>B64-G64</f>
        <v>0</v>
      </c>
    </row>
    <row r="65" spans="1:8" ht="18.95" customHeight="1" thickTop="1">
      <c r="A65" s="56"/>
      <c r="B65" s="430"/>
      <c r="C65" s="431"/>
      <c r="F65" s="7"/>
      <c r="G65" s="475"/>
      <c r="H65" s="1"/>
    </row>
    <row r="66" spans="1:8" ht="18.95" customHeight="1">
      <c r="A66" s="233" t="s">
        <v>0</v>
      </c>
      <c r="B66" s="289" t="s">
        <v>0</v>
      </c>
      <c r="C66" s="289" t="s">
        <v>0</v>
      </c>
      <c r="G66" s="475"/>
      <c r="H66" s="1"/>
    </row>
    <row r="67" spans="1:8" ht="18.95" customHeight="1">
      <c r="A67" s="233" t="s">
        <v>0</v>
      </c>
      <c r="B67" s="289" t="s">
        <v>0</v>
      </c>
      <c r="C67" s="289" t="s">
        <v>0</v>
      </c>
      <c r="G67" s="1"/>
      <c r="H67" s="1"/>
    </row>
    <row r="68" spans="1:8" ht="18.95" customHeight="1">
      <c r="A68" s="233" t="s">
        <v>0</v>
      </c>
      <c r="B68" s="289" t="s">
        <v>0</v>
      </c>
      <c r="C68" s="289" t="s">
        <v>0</v>
      </c>
      <c r="G68" s="1"/>
      <c r="H68" s="1"/>
    </row>
    <row r="69" spans="1:8" ht="18.95" customHeight="1">
      <c r="A69" s="233" t="s">
        <v>0</v>
      </c>
      <c r="B69" s="289" t="s">
        <v>0</v>
      </c>
      <c r="C69" s="289" t="s">
        <v>0</v>
      </c>
      <c r="G69" s="1"/>
      <c r="H69" s="1"/>
    </row>
    <row r="70" spans="1:8" ht="18.95" customHeight="1">
      <c r="G70" s="1"/>
      <c r="H70" s="1"/>
    </row>
    <row r="71" spans="1:8" ht="18.95" customHeight="1"/>
    <row r="72" spans="1:8" ht="18.95" customHeight="1"/>
    <row r="73" spans="1:8" ht="18.95" customHeight="1"/>
    <row r="74" spans="1:8" ht="18.95" customHeight="1"/>
    <row r="75" spans="1:8" ht="18.95" customHeight="1"/>
    <row r="76" spans="1:8" ht="18.95" customHeight="1"/>
    <row r="77" spans="1:8" ht="18.95" customHeight="1"/>
    <row r="78" spans="1:8" ht="18.95" customHeight="1"/>
    <row r="79" spans="1:8" ht="18.95" customHeight="1"/>
    <row r="80" spans="1:8" ht="18.95" customHeight="1"/>
    <row r="81" ht="18.95" customHeight="1"/>
    <row r="82" ht="18.95" customHeight="1"/>
  </sheetData>
  <mergeCells count="10">
    <mergeCell ref="B7:C7"/>
    <mergeCell ref="A4:C4"/>
    <mergeCell ref="A5:C5"/>
    <mergeCell ref="G9:H9"/>
    <mergeCell ref="F2:K2"/>
    <mergeCell ref="F4:K4"/>
    <mergeCell ref="F5:K5"/>
    <mergeCell ref="F6:K6"/>
    <mergeCell ref="F7:K7"/>
    <mergeCell ref="A3:C3"/>
  </mergeCells>
  <printOptions horizontalCentered="1"/>
  <pageMargins left="0.25" right="0.25" top="0.25" bottom="0.25" header="0.3" footer="0.3"/>
  <pageSetup paperSize="9" scale="72"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H26"/>
  <sheetViews>
    <sheetView topLeftCell="A23" workbookViewId="0">
      <selection activeCell="B2" sqref="B2:H26"/>
    </sheetView>
  </sheetViews>
  <sheetFormatPr defaultColWidth="8.85546875" defaultRowHeight="15.75"/>
  <cols>
    <col min="1" max="1" width="8.85546875" style="288"/>
    <col min="2" max="2" width="26" style="288" customWidth="1"/>
    <col min="3" max="3" width="18" style="288" customWidth="1"/>
    <col min="4" max="4" width="15.28515625" style="393" customWidth="1"/>
    <col min="5" max="5" width="13.42578125" style="393" customWidth="1"/>
    <col min="6" max="6" width="12.5703125" style="288" customWidth="1"/>
    <col min="7" max="7" width="14.28515625" style="288" customWidth="1"/>
    <col min="8" max="8" width="12.85546875" style="288" customWidth="1"/>
    <col min="9" max="16384" width="8.85546875" style="288"/>
  </cols>
  <sheetData>
    <row r="2" spans="2:8">
      <c r="H2" s="395" t="s">
        <v>354</v>
      </c>
    </row>
    <row r="3" spans="2:8" ht="18.75">
      <c r="B3" s="1380" t="s">
        <v>829</v>
      </c>
      <c r="C3" s="1380"/>
      <c r="D3" s="1380"/>
      <c r="E3" s="1380"/>
      <c r="F3" s="1380"/>
      <c r="G3" s="1380"/>
      <c r="H3" s="1380"/>
    </row>
    <row r="4" spans="2:8" ht="20.25">
      <c r="B4" s="396"/>
      <c r="C4" s="396"/>
      <c r="D4" s="397"/>
      <c r="E4" s="397"/>
      <c r="F4" s="396"/>
      <c r="G4" s="396"/>
      <c r="H4" s="396"/>
    </row>
    <row r="5" spans="2:8">
      <c r="B5" s="1381" t="s">
        <v>1540</v>
      </c>
      <c r="C5" s="1381"/>
      <c r="D5" s="1381"/>
      <c r="E5" s="1381"/>
      <c r="F5" s="1381"/>
      <c r="G5" s="1381"/>
      <c r="H5" s="1381"/>
    </row>
    <row r="6" spans="2:8">
      <c r="B6" s="329" t="s">
        <v>1490</v>
      </c>
      <c r="C6" s="398"/>
      <c r="E6" s="358"/>
    </row>
    <row r="7" spans="2:8" ht="16.5" thickBot="1">
      <c r="B7" s="399"/>
      <c r="C7" s="399"/>
      <c r="D7" s="400"/>
      <c r="E7" s="400"/>
      <c r="F7" s="399"/>
    </row>
    <row r="8" spans="2:8" s="404" customFormat="1" ht="60.75" thickBot="1">
      <c r="B8" s="401" t="s">
        <v>681</v>
      </c>
      <c r="C8" s="401" t="s">
        <v>682</v>
      </c>
      <c r="D8" s="402" t="s">
        <v>860</v>
      </c>
      <c r="E8" s="402" t="s">
        <v>861</v>
      </c>
      <c r="F8" s="403" t="s">
        <v>683</v>
      </c>
      <c r="G8" s="401" t="s">
        <v>684</v>
      </c>
      <c r="H8" s="401" t="s">
        <v>685</v>
      </c>
    </row>
    <row r="9" spans="2:8">
      <c r="B9" s="405"/>
      <c r="C9" s="406"/>
      <c r="D9" s="407"/>
      <c r="E9" s="408"/>
      <c r="F9" s="405"/>
      <c r="G9" s="409"/>
      <c r="H9" s="406"/>
    </row>
    <row r="10" spans="2:8">
      <c r="B10" s="410"/>
      <c r="C10" s="411"/>
      <c r="D10" s="412"/>
      <c r="E10" s="413"/>
      <c r="F10" s="410"/>
      <c r="G10" s="410"/>
      <c r="H10" s="411"/>
    </row>
    <row r="11" spans="2:8">
      <c r="B11" s="410"/>
      <c r="C11" s="411"/>
      <c r="D11" s="412"/>
      <c r="E11" s="413"/>
      <c r="F11" s="410"/>
      <c r="G11" s="410"/>
      <c r="H11" s="411"/>
    </row>
    <row r="12" spans="2:8">
      <c r="B12" s="410"/>
      <c r="C12" s="411"/>
      <c r="D12" s="412"/>
      <c r="E12" s="413"/>
      <c r="F12" s="410"/>
      <c r="G12" s="410"/>
      <c r="H12" s="411"/>
    </row>
    <row r="13" spans="2:8">
      <c r="B13" s="410"/>
      <c r="C13" s="411"/>
      <c r="D13" s="412"/>
      <c r="E13" s="413"/>
      <c r="F13" s="410"/>
      <c r="G13" s="410"/>
      <c r="H13" s="411"/>
    </row>
    <row r="14" spans="2:8">
      <c r="B14" s="410"/>
      <c r="C14" s="411"/>
      <c r="D14" s="412"/>
      <c r="E14" s="413" t="s">
        <v>1507</v>
      </c>
      <c r="F14" s="410"/>
      <c r="G14" s="410"/>
      <c r="H14" s="411"/>
    </row>
    <row r="15" spans="2:8">
      <c r="B15" s="410"/>
      <c r="C15" s="411"/>
      <c r="D15" s="412"/>
      <c r="E15" s="413"/>
      <c r="F15" s="410"/>
      <c r="G15" s="410"/>
      <c r="H15" s="411"/>
    </row>
    <row r="16" spans="2:8">
      <c r="B16" s="410"/>
      <c r="C16" s="411"/>
      <c r="D16" s="412"/>
      <c r="E16" s="413"/>
      <c r="F16" s="410"/>
      <c r="G16" s="410"/>
      <c r="H16" s="411"/>
    </row>
    <row r="17" spans="2:8">
      <c r="B17" s="410"/>
      <c r="C17" s="411"/>
      <c r="D17" s="412"/>
      <c r="E17" s="413"/>
      <c r="F17" s="410"/>
      <c r="G17" s="410"/>
      <c r="H17" s="411"/>
    </row>
    <row r="18" spans="2:8">
      <c r="B18" s="410"/>
      <c r="C18" s="411"/>
      <c r="D18" s="412"/>
      <c r="E18" s="413"/>
      <c r="F18" s="410"/>
      <c r="G18" s="410"/>
      <c r="H18" s="411"/>
    </row>
    <row r="19" spans="2:8">
      <c r="B19" s="410"/>
      <c r="C19" s="411"/>
      <c r="D19" s="412"/>
      <c r="E19" s="413"/>
      <c r="F19" s="410"/>
      <c r="G19" s="410"/>
      <c r="H19" s="411"/>
    </row>
    <row r="20" spans="2:8">
      <c r="B20" s="410"/>
      <c r="C20" s="411"/>
      <c r="D20" s="412"/>
      <c r="E20" s="413"/>
      <c r="F20" s="410"/>
      <c r="G20" s="410"/>
      <c r="H20" s="411"/>
    </row>
    <row r="21" spans="2:8" ht="16.5" thickBot="1">
      <c r="B21" s="414"/>
      <c r="C21" s="415"/>
      <c r="D21" s="416"/>
      <c r="E21" s="417"/>
      <c r="F21" s="414"/>
      <c r="G21" s="414"/>
      <c r="H21" s="415"/>
    </row>
    <row r="22" spans="2:8">
      <c r="B22" s="399"/>
      <c r="C22" s="399"/>
      <c r="D22" s="400"/>
      <c r="E22" s="400"/>
      <c r="F22" s="399"/>
    </row>
    <row r="23" spans="2:8">
      <c r="B23" s="398" t="s">
        <v>98</v>
      </c>
    </row>
    <row r="24" spans="2:8" ht="32.25" customHeight="1">
      <c r="B24" s="1382" t="s">
        <v>680</v>
      </c>
      <c r="C24" s="1382"/>
      <c r="D24" s="1382"/>
      <c r="E24" s="1382"/>
      <c r="F24" s="1382"/>
      <c r="G24" s="1382"/>
      <c r="H24" s="1382"/>
    </row>
    <row r="25" spans="2:8">
      <c r="C25" s="418"/>
      <c r="D25" s="289" t="s">
        <v>662</v>
      </c>
      <c r="E25" s="289"/>
      <c r="F25" s="289"/>
      <c r="G25" s="289"/>
      <c r="H25" s="289"/>
    </row>
    <row r="26" spans="2:8">
      <c r="C26" s="418"/>
      <c r="D26" s="1379" t="s">
        <v>83</v>
      </c>
      <c r="E26" s="1379"/>
      <c r="F26" s="289"/>
      <c r="G26" s="289"/>
      <c r="H26" s="289"/>
    </row>
  </sheetData>
  <protectedRanges>
    <protectedRange sqref="B5:H7 B9:H21 B24 D26 C23 C25:C26 F23:H26 D23:E25" name="Range1"/>
  </protectedRanges>
  <mergeCells count="4">
    <mergeCell ref="D26:E26"/>
    <mergeCell ref="B3:H3"/>
    <mergeCell ref="B5:H5"/>
    <mergeCell ref="B24:H24"/>
  </mergeCells>
  <pageMargins left="1.25" right="0.75" top="1.25" bottom="0.25" header="0.3" footer="0.3"/>
  <pageSetup paperSize="9" firstPageNumber="47" orientation="landscape" useFirstPageNumber="1" r:id="rId1"/>
  <headerFooter differentOddEven="1" differentFirst="1">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1"/>
  <sheetViews>
    <sheetView topLeftCell="A3" workbookViewId="0">
      <selection sqref="A1:F31"/>
    </sheetView>
  </sheetViews>
  <sheetFormatPr defaultColWidth="12.42578125" defaultRowHeight="15"/>
  <cols>
    <col min="1" max="1" width="22.140625" style="23" customWidth="1"/>
    <col min="2" max="2" width="21.5703125" style="23" customWidth="1"/>
    <col min="3" max="3" width="24" style="23" customWidth="1"/>
    <col min="4" max="4" width="19.140625" style="23" customWidth="1"/>
    <col min="5" max="5" width="31" style="23" customWidth="1"/>
    <col min="6" max="6" width="26.140625" style="23" customWidth="1"/>
    <col min="7" max="7" width="9.7109375" style="23" customWidth="1"/>
    <col min="8" max="8" width="16.140625" style="23" customWidth="1"/>
    <col min="9" max="9" width="6" style="23" customWidth="1"/>
    <col min="10" max="10" width="23.42578125" style="23" customWidth="1"/>
    <col min="11" max="11" width="6" style="23" customWidth="1"/>
    <col min="12" max="12" width="19.5703125" style="23" customWidth="1"/>
    <col min="13" max="13" width="2.140625" style="23" customWidth="1"/>
    <col min="14" max="14" width="3.42578125" style="23" customWidth="1"/>
    <col min="15" max="15" width="8.5703125" style="23" customWidth="1"/>
    <col min="16" max="16" width="9.85546875" style="23" customWidth="1"/>
    <col min="17" max="21" width="8.5703125" style="23" customWidth="1"/>
    <col min="22" max="256" width="12.42578125" style="23"/>
    <col min="257" max="257" width="22.140625" style="23" customWidth="1"/>
    <col min="258" max="258" width="23.5703125" style="23" customWidth="1"/>
    <col min="259" max="259" width="24" style="23" customWidth="1"/>
    <col min="260" max="260" width="19.140625" style="23" customWidth="1"/>
    <col min="261" max="261" width="31.85546875" style="23" customWidth="1"/>
    <col min="262" max="262" width="27.28515625" style="23" customWidth="1"/>
    <col min="263" max="263" width="9.7109375" style="23" customWidth="1"/>
    <col min="264" max="264" width="16.140625" style="23" customWidth="1"/>
    <col min="265" max="265" width="6" style="23" customWidth="1"/>
    <col min="266" max="266" width="23.42578125" style="23" customWidth="1"/>
    <col min="267" max="267" width="6" style="23" customWidth="1"/>
    <col min="268" max="268" width="19.5703125" style="23" customWidth="1"/>
    <col min="269" max="269" width="2.140625" style="23" customWidth="1"/>
    <col min="270" max="270" width="3.42578125" style="23" customWidth="1"/>
    <col min="271" max="271" width="8.5703125" style="23" customWidth="1"/>
    <col min="272" max="272" width="9.85546875" style="23" customWidth="1"/>
    <col min="273" max="277" width="8.5703125" style="23" customWidth="1"/>
    <col min="278" max="512" width="12.42578125" style="23"/>
    <col min="513" max="513" width="22.140625" style="23" customWidth="1"/>
    <col min="514" max="514" width="23.5703125" style="23" customWidth="1"/>
    <col min="515" max="515" width="24" style="23" customWidth="1"/>
    <col min="516" max="516" width="19.140625" style="23" customWidth="1"/>
    <col min="517" max="517" width="31.85546875" style="23" customWidth="1"/>
    <col min="518" max="518" width="27.28515625" style="23" customWidth="1"/>
    <col min="519" max="519" width="9.7109375" style="23" customWidth="1"/>
    <col min="520" max="520" width="16.140625" style="23" customWidth="1"/>
    <col min="521" max="521" width="6" style="23" customWidth="1"/>
    <col min="522" max="522" width="23.42578125" style="23" customWidth="1"/>
    <col min="523" max="523" width="6" style="23" customWidth="1"/>
    <col min="524" max="524" width="19.5703125" style="23" customWidth="1"/>
    <col min="525" max="525" width="2.140625" style="23" customWidth="1"/>
    <col min="526" max="526" width="3.42578125" style="23" customWidth="1"/>
    <col min="527" max="527" width="8.5703125" style="23" customWidth="1"/>
    <col min="528" max="528" width="9.85546875" style="23" customWidth="1"/>
    <col min="529" max="533" width="8.5703125" style="23" customWidth="1"/>
    <col min="534" max="768" width="12.42578125" style="23"/>
    <col min="769" max="769" width="22.140625" style="23" customWidth="1"/>
    <col min="770" max="770" width="23.5703125" style="23" customWidth="1"/>
    <col min="771" max="771" width="24" style="23" customWidth="1"/>
    <col min="772" max="772" width="19.140625" style="23" customWidth="1"/>
    <col min="773" max="773" width="31.85546875" style="23" customWidth="1"/>
    <col min="774" max="774" width="27.28515625" style="23" customWidth="1"/>
    <col min="775" max="775" width="9.7109375" style="23" customWidth="1"/>
    <col min="776" max="776" width="16.140625" style="23" customWidth="1"/>
    <col min="777" max="777" width="6" style="23" customWidth="1"/>
    <col min="778" max="778" width="23.42578125" style="23" customWidth="1"/>
    <col min="779" max="779" width="6" style="23" customWidth="1"/>
    <col min="780" max="780" width="19.5703125" style="23" customWidth="1"/>
    <col min="781" max="781" width="2.140625" style="23" customWidth="1"/>
    <col min="782" max="782" width="3.42578125" style="23" customWidth="1"/>
    <col min="783" max="783" width="8.5703125" style="23" customWidth="1"/>
    <col min="784" max="784" width="9.85546875" style="23" customWidth="1"/>
    <col min="785" max="789" width="8.5703125" style="23" customWidth="1"/>
    <col min="790" max="1024" width="12.42578125" style="23"/>
    <col min="1025" max="1025" width="22.140625" style="23" customWidth="1"/>
    <col min="1026" max="1026" width="23.5703125" style="23" customWidth="1"/>
    <col min="1027" max="1027" width="24" style="23" customWidth="1"/>
    <col min="1028" max="1028" width="19.140625" style="23" customWidth="1"/>
    <col min="1029" max="1029" width="31.85546875" style="23" customWidth="1"/>
    <col min="1030" max="1030" width="27.28515625" style="23" customWidth="1"/>
    <col min="1031" max="1031" width="9.7109375" style="23" customWidth="1"/>
    <col min="1032" max="1032" width="16.140625" style="23" customWidth="1"/>
    <col min="1033" max="1033" width="6" style="23" customWidth="1"/>
    <col min="1034" max="1034" width="23.42578125" style="23" customWidth="1"/>
    <col min="1035" max="1035" width="6" style="23" customWidth="1"/>
    <col min="1036" max="1036" width="19.5703125" style="23" customWidth="1"/>
    <col min="1037" max="1037" width="2.140625" style="23" customWidth="1"/>
    <col min="1038" max="1038" width="3.42578125" style="23" customWidth="1"/>
    <col min="1039" max="1039" width="8.5703125" style="23" customWidth="1"/>
    <col min="1040" max="1040" width="9.85546875" style="23" customWidth="1"/>
    <col min="1041" max="1045" width="8.5703125" style="23" customWidth="1"/>
    <col min="1046" max="1280" width="12.42578125" style="23"/>
    <col min="1281" max="1281" width="22.140625" style="23" customWidth="1"/>
    <col min="1282" max="1282" width="23.5703125" style="23" customWidth="1"/>
    <col min="1283" max="1283" width="24" style="23" customWidth="1"/>
    <col min="1284" max="1284" width="19.140625" style="23" customWidth="1"/>
    <col min="1285" max="1285" width="31.85546875" style="23" customWidth="1"/>
    <col min="1286" max="1286" width="27.28515625" style="23" customWidth="1"/>
    <col min="1287" max="1287" width="9.7109375" style="23" customWidth="1"/>
    <col min="1288" max="1288" width="16.140625" style="23" customWidth="1"/>
    <col min="1289" max="1289" width="6" style="23" customWidth="1"/>
    <col min="1290" max="1290" width="23.42578125" style="23" customWidth="1"/>
    <col min="1291" max="1291" width="6" style="23" customWidth="1"/>
    <col min="1292" max="1292" width="19.5703125" style="23" customWidth="1"/>
    <col min="1293" max="1293" width="2.140625" style="23" customWidth="1"/>
    <col min="1294" max="1294" width="3.42578125" style="23" customWidth="1"/>
    <col min="1295" max="1295" width="8.5703125" style="23" customWidth="1"/>
    <col min="1296" max="1296" width="9.85546875" style="23" customWidth="1"/>
    <col min="1297" max="1301" width="8.5703125" style="23" customWidth="1"/>
    <col min="1302" max="1536" width="12.42578125" style="23"/>
    <col min="1537" max="1537" width="22.140625" style="23" customWidth="1"/>
    <col min="1538" max="1538" width="23.5703125" style="23" customWidth="1"/>
    <col min="1539" max="1539" width="24" style="23" customWidth="1"/>
    <col min="1540" max="1540" width="19.140625" style="23" customWidth="1"/>
    <col min="1541" max="1541" width="31.85546875" style="23" customWidth="1"/>
    <col min="1542" max="1542" width="27.28515625" style="23" customWidth="1"/>
    <col min="1543" max="1543" width="9.7109375" style="23" customWidth="1"/>
    <col min="1544" max="1544" width="16.140625" style="23" customWidth="1"/>
    <col min="1545" max="1545" width="6" style="23" customWidth="1"/>
    <col min="1546" max="1546" width="23.42578125" style="23" customWidth="1"/>
    <col min="1547" max="1547" width="6" style="23" customWidth="1"/>
    <col min="1548" max="1548" width="19.5703125" style="23" customWidth="1"/>
    <col min="1549" max="1549" width="2.140625" style="23" customWidth="1"/>
    <col min="1550" max="1550" width="3.42578125" style="23" customWidth="1"/>
    <col min="1551" max="1551" width="8.5703125" style="23" customWidth="1"/>
    <col min="1552" max="1552" width="9.85546875" style="23" customWidth="1"/>
    <col min="1553" max="1557" width="8.5703125" style="23" customWidth="1"/>
    <col min="1558" max="1792" width="12.42578125" style="23"/>
    <col min="1793" max="1793" width="22.140625" style="23" customWidth="1"/>
    <col min="1794" max="1794" width="23.5703125" style="23" customWidth="1"/>
    <col min="1795" max="1795" width="24" style="23" customWidth="1"/>
    <col min="1796" max="1796" width="19.140625" style="23" customWidth="1"/>
    <col min="1797" max="1797" width="31.85546875" style="23" customWidth="1"/>
    <col min="1798" max="1798" width="27.28515625" style="23" customWidth="1"/>
    <col min="1799" max="1799" width="9.7109375" style="23" customWidth="1"/>
    <col min="1800" max="1800" width="16.140625" style="23" customWidth="1"/>
    <col min="1801" max="1801" width="6" style="23" customWidth="1"/>
    <col min="1802" max="1802" width="23.42578125" style="23" customWidth="1"/>
    <col min="1803" max="1803" width="6" style="23" customWidth="1"/>
    <col min="1804" max="1804" width="19.5703125" style="23" customWidth="1"/>
    <col min="1805" max="1805" width="2.140625" style="23" customWidth="1"/>
    <col min="1806" max="1806" width="3.42578125" style="23" customWidth="1"/>
    <col min="1807" max="1807" width="8.5703125" style="23" customWidth="1"/>
    <col min="1808" max="1808" width="9.85546875" style="23" customWidth="1"/>
    <col min="1809" max="1813" width="8.5703125" style="23" customWidth="1"/>
    <col min="1814" max="2048" width="12.42578125" style="23"/>
    <col min="2049" max="2049" width="22.140625" style="23" customWidth="1"/>
    <col min="2050" max="2050" width="23.5703125" style="23" customWidth="1"/>
    <col min="2051" max="2051" width="24" style="23" customWidth="1"/>
    <col min="2052" max="2052" width="19.140625" style="23" customWidth="1"/>
    <col min="2053" max="2053" width="31.85546875" style="23" customWidth="1"/>
    <col min="2054" max="2054" width="27.28515625" style="23" customWidth="1"/>
    <col min="2055" max="2055" width="9.7109375" style="23" customWidth="1"/>
    <col min="2056" max="2056" width="16.140625" style="23" customWidth="1"/>
    <col min="2057" max="2057" width="6" style="23" customWidth="1"/>
    <col min="2058" max="2058" width="23.42578125" style="23" customWidth="1"/>
    <col min="2059" max="2059" width="6" style="23" customWidth="1"/>
    <col min="2060" max="2060" width="19.5703125" style="23" customWidth="1"/>
    <col min="2061" max="2061" width="2.140625" style="23" customWidth="1"/>
    <col min="2062" max="2062" width="3.42578125" style="23" customWidth="1"/>
    <col min="2063" max="2063" width="8.5703125" style="23" customWidth="1"/>
    <col min="2064" max="2064" width="9.85546875" style="23" customWidth="1"/>
    <col min="2065" max="2069" width="8.5703125" style="23" customWidth="1"/>
    <col min="2070" max="2304" width="12.42578125" style="23"/>
    <col min="2305" max="2305" width="22.140625" style="23" customWidth="1"/>
    <col min="2306" max="2306" width="23.5703125" style="23" customWidth="1"/>
    <col min="2307" max="2307" width="24" style="23" customWidth="1"/>
    <col min="2308" max="2308" width="19.140625" style="23" customWidth="1"/>
    <col min="2309" max="2309" width="31.85546875" style="23" customWidth="1"/>
    <col min="2310" max="2310" width="27.28515625" style="23" customWidth="1"/>
    <col min="2311" max="2311" width="9.7109375" style="23" customWidth="1"/>
    <col min="2312" max="2312" width="16.140625" style="23" customWidth="1"/>
    <col min="2313" max="2313" width="6" style="23" customWidth="1"/>
    <col min="2314" max="2314" width="23.42578125" style="23" customWidth="1"/>
    <col min="2315" max="2315" width="6" style="23" customWidth="1"/>
    <col min="2316" max="2316" width="19.5703125" style="23" customWidth="1"/>
    <col min="2317" max="2317" width="2.140625" style="23" customWidth="1"/>
    <col min="2318" max="2318" width="3.42578125" style="23" customWidth="1"/>
    <col min="2319" max="2319" width="8.5703125" style="23" customWidth="1"/>
    <col min="2320" max="2320" width="9.85546875" style="23" customWidth="1"/>
    <col min="2321" max="2325" width="8.5703125" style="23" customWidth="1"/>
    <col min="2326" max="2560" width="12.42578125" style="23"/>
    <col min="2561" max="2561" width="22.140625" style="23" customWidth="1"/>
    <col min="2562" max="2562" width="23.5703125" style="23" customWidth="1"/>
    <col min="2563" max="2563" width="24" style="23" customWidth="1"/>
    <col min="2564" max="2564" width="19.140625" style="23" customWidth="1"/>
    <col min="2565" max="2565" width="31.85546875" style="23" customWidth="1"/>
    <col min="2566" max="2566" width="27.28515625" style="23" customWidth="1"/>
    <col min="2567" max="2567" width="9.7109375" style="23" customWidth="1"/>
    <col min="2568" max="2568" width="16.140625" style="23" customWidth="1"/>
    <col min="2569" max="2569" width="6" style="23" customWidth="1"/>
    <col min="2570" max="2570" width="23.42578125" style="23" customWidth="1"/>
    <col min="2571" max="2571" width="6" style="23" customWidth="1"/>
    <col min="2572" max="2572" width="19.5703125" style="23" customWidth="1"/>
    <col min="2573" max="2573" width="2.140625" style="23" customWidth="1"/>
    <col min="2574" max="2574" width="3.42578125" style="23" customWidth="1"/>
    <col min="2575" max="2575" width="8.5703125" style="23" customWidth="1"/>
    <col min="2576" max="2576" width="9.85546875" style="23" customWidth="1"/>
    <col min="2577" max="2581" width="8.5703125" style="23" customWidth="1"/>
    <col min="2582" max="2816" width="12.42578125" style="23"/>
    <col min="2817" max="2817" width="22.140625" style="23" customWidth="1"/>
    <col min="2818" max="2818" width="23.5703125" style="23" customWidth="1"/>
    <col min="2819" max="2819" width="24" style="23" customWidth="1"/>
    <col min="2820" max="2820" width="19.140625" style="23" customWidth="1"/>
    <col min="2821" max="2821" width="31.85546875" style="23" customWidth="1"/>
    <col min="2822" max="2822" width="27.28515625" style="23" customWidth="1"/>
    <col min="2823" max="2823" width="9.7109375" style="23" customWidth="1"/>
    <col min="2824" max="2824" width="16.140625" style="23" customWidth="1"/>
    <col min="2825" max="2825" width="6" style="23" customWidth="1"/>
    <col min="2826" max="2826" width="23.42578125" style="23" customWidth="1"/>
    <col min="2827" max="2827" width="6" style="23" customWidth="1"/>
    <col min="2828" max="2828" width="19.5703125" style="23" customWidth="1"/>
    <col min="2829" max="2829" width="2.140625" style="23" customWidth="1"/>
    <col min="2830" max="2830" width="3.42578125" style="23" customWidth="1"/>
    <col min="2831" max="2831" width="8.5703125" style="23" customWidth="1"/>
    <col min="2832" max="2832" width="9.85546875" style="23" customWidth="1"/>
    <col min="2833" max="2837" width="8.5703125" style="23" customWidth="1"/>
    <col min="2838" max="3072" width="12.42578125" style="23"/>
    <col min="3073" max="3073" width="22.140625" style="23" customWidth="1"/>
    <col min="3074" max="3074" width="23.5703125" style="23" customWidth="1"/>
    <col min="3075" max="3075" width="24" style="23" customWidth="1"/>
    <col min="3076" max="3076" width="19.140625" style="23" customWidth="1"/>
    <col min="3077" max="3077" width="31.85546875" style="23" customWidth="1"/>
    <col min="3078" max="3078" width="27.28515625" style="23" customWidth="1"/>
    <col min="3079" max="3079" width="9.7109375" style="23" customWidth="1"/>
    <col min="3080" max="3080" width="16.140625" style="23" customWidth="1"/>
    <col min="3081" max="3081" width="6" style="23" customWidth="1"/>
    <col min="3082" max="3082" width="23.42578125" style="23" customWidth="1"/>
    <col min="3083" max="3083" width="6" style="23" customWidth="1"/>
    <col min="3084" max="3084" width="19.5703125" style="23" customWidth="1"/>
    <col min="3085" max="3085" width="2.140625" style="23" customWidth="1"/>
    <col min="3086" max="3086" width="3.42578125" style="23" customWidth="1"/>
    <col min="3087" max="3087" width="8.5703125" style="23" customWidth="1"/>
    <col min="3088" max="3088" width="9.85546875" style="23" customWidth="1"/>
    <col min="3089" max="3093" width="8.5703125" style="23" customWidth="1"/>
    <col min="3094" max="3328" width="12.42578125" style="23"/>
    <col min="3329" max="3329" width="22.140625" style="23" customWidth="1"/>
    <col min="3330" max="3330" width="23.5703125" style="23" customWidth="1"/>
    <col min="3331" max="3331" width="24" style="23" customWidth="1"/>
    <col min="3332" max="3332" width="19.140625" style="23" customWidth="1"/>
    <col min="3333" max="3333" width="31.85546875" style="23" customWidth="1"/>
    <col min="3334" max="3334" width="27.28515625" style="23" customWidth="1"/>
    <col min="3335" max="3335" width="9.7109375" style="23" customWidth="1"/>
    <col min="3336" max="3336" width="16.140625" style="23" customWidth="1"/>
    <col min="3337" max="3337" width="6" style="23" customWidth="1"/>
    <col min="3338" max="3338" width="23.42578125" style="23" customWidth="1"/>
    <col min="3339" max="3339" width="6" style="23" customWidth="1"/>
    <col min="3340" max="3340" width="19.5703125" style="23" customWidth="1"/>
    <col min="3341" max="3341" width="2.140625" style="23" customWidth="1"/>
    <col min="3342" max="3342" width="3.42578125" style="23" customWidth="1"/>
    <col min="3343" max="3343" width="8.5703125" style="23" customWidth="1"/>
    <col min="3344" max="3344" width="9.85546875" style="23" customWidth="1"/>
    <col min="3345" max="3349" width="8.5703125" style="23" customWidth="1"/>
    <col min="3350" max="3584" width="12.42578125" style="23"/>
    <col min="3585" max="3585" width="22.140625" style="23" customWidth="1"/>
    <col min="3586" max="3586" width="23.5703125" style="23" customWidth="1"/>
    <col min="3587" max="3587" width="24" style="23" customWidth="1"/>
    <col min="3588" max="3588" width="19.140625" style="23" customWidth="1"/>
    <col min="3589" max="3589" width="31.85546875" style="23" customWidth="1"/>
    <col min="3590" max="3590" width="27.28515625" style="23" customWidth="1"/>
    <col min="3591" max="3591" width="9.7109375" style="23" customWidth="1"/>
    <col min="3592" max="3592" width="16.140625" style="23" customWidth="1"/>
    <col min="3593" max="3593" width="6" style="23" customWidth="1"/>
    <col min="3594" max="3594" width="23.42578125" style="23" customWidth="1"/>
    <col min="3595" max="3595" width="6" style="23" customWidth="1"/>
    <col min="3596" max="3596" width="19.5703125" style="23" customWidth="1"/>
    <col min="3597" max="3597" width="2.140625" style="23" customWidth="1"/>
    <col min="3598" max="3598" width="3.42578125" style="23" customWidth="1"/>
    <col min="3599" max="3599" width="8.5703125" style="23" customWidth="1"/>
    <col min="3600" max="3600" width="9.85546875" style="23" customWidth="1"/>
    <col min="3601" max="3605" width="8.5703125" style="23" customWidth="1"/>
    <col min="3606" max="3840" width="12.42578125" style="23"/>
    <col min="3841" max="3841" width="22.140625" style="23" customWidth="1"/>
    <col min="3842" max="3842" width="23.5703125" style="23" customWidth="1"/>
    <col min="3843" max="3843" width="24" style="23" customWidth="1"/>
    <col min="3844" max="3844" width="19.140625" style="23" customWidth="1"/>
    <col min="3845" max="3845" width="31.85546875" style="23" customWidth="1"/>
    <col min="3846" max="3846" width="27.28515625" style="23" customWidth="1"/>
    <col min="3847" max="3847" width="9.7109375" style="23" customWidth="1"/>
    <col min="3848" max="3848" width="16.140625" style="23" customWidth="1"/>
    <col min="3849" max="3849" width="6" style="23" customWidth="1"/>
    <col min="3850" max="3850" width="23.42578125" style="23" customWidth="1"/>
    <col min="3851" max="3851" width="6" style="23" customWidth="1"/>
    <col min="3852" max="3852" width="19.5703125" style="23" customWidth="1"/>
    <col min="3853" max="3853" width="2.140625" style="23" customWidth="1"/>
    <col min="3854" max="3854" width="3.42578125" style="23" customWidth="1"/>
    <col min="3855" max="3855" width="8.5703125" style="23" customWidth="1"/>
    <col min="3856" max="3856" width="9.85546875" style="23" customWidth="1"/>
    <col min="3857" max="3861" width="8.5703125" style="23" customWidth="1"/>
    <col min="3862" max="4096" width="12.42578125" style="23"/>
    <col min="4097" max="4097" width="22.140625" style="23" customWidth="1"/>
    <col min="4098" max="4098" width="23.5703125" style="23" customWidth="1"/>
    <col min="4099" max="4099" width="24" style="23" customWidth="1"/>
    <col min="4100" max="4100" width="19.140625" style="23" customWidth="1"/>
    <col min="4101" max="4101" width="31.85546875" style="23" customWidth="1"/>
    <col min="4102" max="4102" width="27.28515625" style="23" customWidth="1"/>
    <col min="4103" max="4103" width="9.7109375" style="23" customWidth="1"/>
    <col min="4104" max="4104" width="16.140625" style="23" customWidth="1"/>
    <col min="4105" max="4105" width="6" style="23" customWidth="1"/>
    <col min="4106" max="4106" width="23.42578125" style="23" customWidth="1"/>
    <col min="4107" max="4107" width="6" style="23" customWidth="1"/>
    <col min="4108" max="4108" width="19.5703125" style="23" customWidth="1"/>
    <col min="4109" max="4109" width="2.140625" style="23" customWidth="1"/>
    <col min="4110" max="4110" width="3.42578125" style="23" customWidth="1"/>
    <col min="4111" max="4111" width="8.5703125" style="23" customWidth="1"/>
    <col min="4112" max="4112" width="9.85546875" style="23" customWidth="1"/>
    <col min="4113" max="4117" width="8.5703125" style="23" customWidth="1"/>
    <col min="4118" max="4352" width="12.42578125" style="23"/>
    <col min="4353" max="4353" width="22.140625" style="23" customWidth="1"/>
    <col min="4354" max="4354" width="23.5703125" style="23" customWidth="1"/>
    <col min="4355" max="4355" width="24" style="23" customWidth="1"/>
    <col min="4356" max="4356" width="19.140625" style="23" customWidth="1"/>
    <col min="4357" max="4357" width="31.85546875" style="23" customWidth="1"/>
    <col min="4358" max="4358" width="27.28515625" style="23" customWidth="1"/>
    <col min="4359" max="4359" width="9.7109375" style="23" customWidth="1"/>
    <col min="4360" max="4360" width="16.140625" style="23" customWidth="1"/>
    <col min="4361" max="4361" width="6" style="23" customWidth="1"/>
    <col min="4362" max="4362" width="23.42578125" style="23" customWidth="1"/>
    <col min="4363" max="4363" width="6" style="23" customWidth="1"/>
    <col min="4364" max="4364" width="19.5703125" style="23" customWidth="1"/>
    <col min="4365" max="4365" width="2.140625" style="23" customWidth="1"/>
    <col min="4366" max="4366" width="3.42578125" style="23" customWidth="1"/>
    <col min="4367" max="4367" width="8.5703125" style="23" customWidth="1"/>
    <col min="4368" max="4368" width="9.85546875" style="23" customWidth="1"/>
    <col min="4369" max="4373" width="8.5703125" style="23" customWidth="1"/>
    <col min="4374" max="4608" width="12.42578125" style="23"/>
    <col min="4609" max="4609" width="22.140625" style="23" customWidth="1"/>
    <col min="4610" max="4610" width="23.5703125" style="23" customWidth="1"/>
    <col min="4611" max="4611" width="24" style="23" customWidth="1"/>
    <col min="4612" max="4612" width="19.140625" style="23" customWidth="1"/>
    <col min="4613" max="4613" width="31.85546875" style="23" customWidth="1"/>
    <col min="4614" max="4614" width="27.28515625" style="23" customWidth="1"/>
    <col min="4615" max="4615" width="9.7109375" style="23" customWidth="1"/>
    <col min="4616" max="4616" width="16.140625" style="23" customWidth="1"/>
    <col min="4617" max="4617" width="6" style="23" customWidth="1"/>
    <col min="4618" max="4618" width="23.42578125" style="23" customWidth="1"/>
    <col min="4619" max="4619" width="6" style="23" customWidth="1"/>
    <col min="4620" max="4620" width="19.5703125" style="23" customWidth="1"/>
    <col min="4621" max="4621" width="2.140625" style="23" customWidth="1"/>
    <col min="4622" max="4622" width="3.42578125" style="23" customWidth="1"/>
    <col min="4623" max="4623" width="8.5703125" style="23" customWidth="1"/>
    <col min="4624" max="4624" width="9.85546875" style="23" customWidth="1"/>
    <col min="4625" max="4629" width="8.5703125" style="23" customWidth="1"/>
    <col min="4630" max="4864" width="12.42578125" style="23"/>
    <col min="4865" max="4865" width="22.140625" style="23" customWidth="1"/>
    <col min="4866" max="4866" width="23.5703125" style="23" customWidth="1"/>
    <col min="4867" max="4867" width="24" style="23" customWidth="1"/>
    <col min="4868" max="4868" width="19.140625" style="23" customWidth="1"/>
    <col min="4869" max="4869" width="31.85546875" style="23" customWidth="1"/>
    <col min="4870" max="4870" width="27.28515625" style="23" customWidth="1"/>
    <col min="4871" max="4871" width="9.7109375" style="23" customWidth="1"/>
    <col min="4872" max="4872" width="16.140625" style="23" customWidth="1"/>
    <col min="4873" max="4873" width="6" style="23" customWidth="1"/>
    <col min="4874" max="4874" width="23.42578125" style="23" customWidth="1"/>
    <col min="4875" max="4875" width="6" style="23" customWidth="1"/>
    <col min="4876" max="4876" width="19.5703125" style="23" customWidth="1"/>
    <col min="4877" max="4877" width="2.140625" style="23" customWidth="1"/>
    <col min="4878" max="4878" width="3.42578125" style="23" customWidth="1"/>
    <col min="4879" max="4879" width="8.5703125" style="23" customWidth="1"/>
    <col min="4880" max="4880" width="9.85546875" style="23" customWidth="1"/>
    <col min="4881" max="4885" width="8.5703125" style="23" customWidth="1"/>
    <col min="4886" max="5120" width="12.42578125" style="23"/>
    <col min="5121" max="5121" width="22.140625" style="23" customWidth="1"/>
    <col min="5122" max="5122" width="23.5703125" style="23" customWidth="1"/>
    <col min="5123" max="5123" width="24" style="23" customWidth="1"/>
    <col min="5124" max="5124" width="19.140625" style="23" customWidth="1"/>
    <col min="5125" max="5125" width="31.85546875" style="23" customWidth="1"/>
    <col min="5126" max="5126" width="27.28515625" style="23" customWidth="1"/>
    <col min="5127" max="5127" width="9.7109375" style="23" customWidth="1"/>
    <col min="5128" max="5128" width="16.140625" style="23" customWidth="1"/>
    <col min="5129" max="5129" width="6" style="23" customWidth="1"/>
    <col min="5130" max="5130" width="23.42578125" style="23" customWidth="1"/>
    <col min="5131" max="5131" width="6" style="23" customWidth="1"/>
    <col min="5132" max="5132" width="19.5703125" style="23" customWidth="1"/>
    <col min="5133" max="5133" width="2.140625" style="23" customWidth="1"/>
    <col min="5134" max="5134" width="3.42578125" style="23" customWidth="1"/>
    <col min="5135" max="5135" width="8.5703125" style="23" customWidth="1"/>
    <col min="5136" max="5136" width="9.85546875" style="23" customWidth="1"/>
    <col min="5137" max="5141" width="8.5703125" style="23" customWidth="1"/>
    <col min="5142" max="5376" width="12.42578125" style="23"/>
    <col min="5377" max="5377" width="22.140625" style="23" customWidth="1"/>
    <col min="5378" max="5378" width="23.5703125" style="23" customWidth="1"/>
    <col min="5379" max="5379" width="24" style="23" customWidth="1"/>
    <col min="5380" max="5380" width="19.140625" style="23" customWidth="1"/>
    <col min="5381" max="5381" width="31.85546875" style="23" customWidth="1"/>
    <col min="5382" max="5382" width="27.28515625" style="23" customWidth="1"/>
    <col min="5383" max="5383" width="9.7109375" style="23" customWidth="1"/>
    <col min="5384" max="5384" width="16.140625" style="23" customWidth="1"/>
    <col min="5385" max="5385" width="6" style="23" customWidth="1"/>
    <col min="5386" max="5386" width="23.42578125" style="23" customWidth="1"/>
    <col min="5387" max="5387" width="6" style="23" customWidth="1"/>
    <col min="5388" max="5388" width="19.5703125" style="23" customWidth="1"/>
    <col min="5389" max="5389" width="2.140625" style="23" customWidth="1"/>
    <col min="5390" max="5390" width="3.42578125" style="23" customWidth="1"/>
    <col min="5391" max="5391" width="8.5703125" style="23" customWidth="1"/>
    <col min="5392" max="5392" width="9.85546875" style="23" customWidth="1"/>
    <col min="5393" max="5397" width="8.5703125" style="23" customWidth="1"/>
    <col min="5398" max="5632" width="12.42578125" style="23"/>
    <col min="5633" max="5633" width="22.140625" style="23" customWidth="1"/>
    <col min="5634" max="5634" width="23.5703125" style="23" customWidth="1"/>
    <col min="5635" max="5635" width="24" style="23" customWidth="1"/>
    <col min="5636" max="5636" width="19.140625" style="23" customWidth="1"/>
    <col min="5637" max="5637" width="31.85546875" style="23" customWidth="1"/>
    <col min="5638" max="5638" width="27.28515625" style="23" customWidth="1"/>
    <col min="5639" max="5639" width="9.7109375" style="23" customWidth="1"/>
    <col min="5640" max="5640" width="16.140625" style="23" customWidth="1"/>
    <col min="5641" max="5641" width="6" style="23" customWidth="1"/>
    <col min="5642" max="5642" width="23.42578125" style="23" customWidth="1"/>
    <col min="5643" max="5643" width="6" style="23" customWidth="1"/>
    <col min="5644" max="5644" width="19.5703125" style="23" customWidth="1"/>
    <col min="5645" max="5645" width="2.140625" style="23" customWidth="1"/>
    <col min="5646" max="5646" width="3.42578125" style="23" customWidth="1"/>
    <col min="5647" max="5647" width="8.5703125" style="23" customWidth="1"/>
    <col min="5648" max="5648" width="9.85546875" style="23" customWidth="1"/>
    <col min="5649" max="5653" width="8.5703125" style="23" customWidth="1"/>
    <col min="5654" max="5888" width="12.42578125" style="23"/>
    <col min="5889" max="5889" width="22.140625" style="23" customWidth="1"/>
    <col min="5890" max="5890" width="23.5703125" style="23" customWidth="1"/>
    <col min="5891" max="5891" width="24" style="23" customWidth="1"/>
    <col min="5892" max="5892" width="19.140625" style="23" customWidth="1"/>
    <col min="5893" max="5893" width="31.85546875" style="23" customWidth="1"/>
    <col min="5894" max="5894" width="27.28515625" style="23" customWidth="1"/>
    <col min="5895" max="5895" width="9.7109375" style="23" customWidth="1"/>
    <col min="5896" max="5896" width="16.140625" style="23" customWidth="1"/>
    <col min="5897" max="5897" width="6" style="23" customWidth="1"/>
    <col min="5898" max="5898" width="23.42578125" style="23" customWidth="1"/>
    <col min="5899" max="5899" width="6" style="23" customWidth="1"/>
    <col min="5900" max="5900" width="19.5703125" style="23" customWidth="1"/>
    <col min="5901" max="5901" width="2.140625" style="23" customWidth="1"/>
    <col min="5902" max="5902" width="3.42578125" style="23" customWidth="1"/>
    <col min="5903" max="5903" width="8.5703125" style="23" customWidth="1"/>
    <col min="5904" max="5904" width="9.85546875" style="23" customWidth="1"/>
    <col min="5905" max="5909" width="8.5703125" style="23" customWidth="1"/>
    <col min="5910" max="6144" width="12.42578125" style="23"/>
    <col min="6145" max="6145" width="22.140625" style="23" customWidth="1"/>
    <col min="6146" max="6146" width="23.5703125" style="23" customWidth="1"/>
    <col min="6147" max="6147" width="24" style="23" customWidth="1"/>
    <col min="6148" max="6148" width="19.140625" style="23" customWidth="1"/>
    <col min="6149" max="6149" width="31.85546875" style="23" customWidth="1"/>
    <col min="6150" max="6150" width="27.28515625" style="23" customWidth="1"/>
    <col min="6151" max="6151" width="9.7109375" style="23" customWidth="1"/>
    <col min="6152" max="6152" width="16.140625" style="23" customWidth="1"/>
    <col min="6153" max="6153" width="6" style="23" customWidth="1"/>
    <col min="6154" max="6154" width="23.42578125" style="23" customWidth="1"/>
    <col min="6155" max="6155" width="6" style="23" customWidth="1"/>
    <col min="6156" max="6156" width="19.5703125" style="23" customWidth="1"/>
    <col min="6157" max="6157" width="2.140625" style="23" customWidth="1"/>
    <col min="6158" max="6158" width="3.42578125" style="23" customWidth="1"/>
    <col min="6159" max="6159" width="8.5703125" style="23" customWidth="1"/>
    <col min="6160" max="6160" width="9.85546875" style="23" customWidth="1"/>
    <col min="6161" max="6165" width="8.5703125" style="23" customWidth="1"/>
    <col min="6166" max="6400" width="12.42578125" style="23"/>
    <col min="6401" max="6401" width="22.140625" style="23" customWidth="1"/>
    <col min="6402" max="6402" width="23.5703125" style="23" customWidth="1"/>
    <col min="6403" max="6403" width="24" style="23" customWidth="1"/>
    <col min="6404" max="6404" width="19.140625" style="23" customWidth="1"/>
    <col min="6405" max="6405" width="31.85546875" style="23" customWidth="1"/>
    <col min="6406" max="6406" width="27.28515625" style="23" customWidth="1"/>
    <col min="6407" max="6407" width="9.7109375" style="23" customWidth="1"/>
    <col min="6408" max="6408" width="16.140625" style="23" customWidth="1"/>
    <col min="6409" max="6409" width="6" style="23" customWidth="1"/>
    <col min="6410" max="6410" width="23.42578125" style="23" customWidth="1"/>
    <col min="6411" max="6411" width="6" style="23" customWidth="1"/>
    <col min="6412" max="6412" width="19.5703125" style="23" customWidth="1"/>
    <col min="6413" max="6413" width="2.140625" style="23" customWidth="1"/>
    <col min="6414" max="6414" width="3.42578125" style="23" customWidth="1"/>
    <col min="6415" max="6415" width="8.5703125" style="23" customWidth="1"/>
    <col min="6416" max="6416" width="9.85546875" style="23" customWidth="1"/>
    <col min="6417" max="6421" width="8.5703125" style="23" customWidth="1"/>
    <col min="6422" max="6656" width="12.42578125" style="23"/>
    <col min="6657" max="6657" width="22.140625" style="23" customWidth="1"/>
    <col min="6658" max="6658" width="23.5703125" style="23" customWidth="1"/>
    <col min="6659" max="6659" width="24" style="23" customWidth="1"/>
    <col min="6660" max="6660" width="19.140625" style="23" customWidth="1"/>
    <col min="6661" max="6661" width="31.85546875" style="23" customWidth="1"/>
    <col min="6662" max="6662" width="27.28515625" style="23" customWidth="1"/>
    <col min="6663" max="6663" width="9.7109375" style="23" customWidth="1"/>
    <col min="6664" max="6664" width="16.140625" style="23" customWidth="1"/>
    <col min="6665" max="6665" width="6" style="23" customWidth="1"/>
    <col min="6666" max="6666" width="23.42578125" style="23" customWidth="1"/>
    <col min="6667" max="6667" width="6" style="23" customWidth="1"/>
    <col min="6668" max="6668" width="19.5703125" style="23" customWidth="1"/>
    <col min="6669" max="6669" width="2.140625" style="23" customWidth="1"/>
    <col min="6670" max="6670" width="3.42578125" style="23" customWidth="1"/>
    <col min="6671" max="6671" width="8.5703125" style="23" customWidth="1"/>
    <col min="6672" max="6672" width="9.85546875" style="23" customWidth="1"/>
    <col min="6673" max="6677" width="8.5703125" style="23" customWidth="1"/>
    <col min="6678" max="6912" width="12.42578125" style="23"/>
    <col min="6913" max="6913" width="22.140625" style="23" customWidth="1"/>
    <col min="6914" max="6914" width="23.5703125" style="23" customWidth="1"/>
    <col min="6915" max="6915" width="24" style="23" customWidth="1"/>
    <col min="6916" max="6916" width="19.140625" style="23" customWidth="1"/>
    <col min="6917" max="6917" width="31.85546875" style="23" customWidth="1"/>
    <col min="6918" max="6918" width="27.28515625" style="23" customWidth="1"/>
    <col min="6919" max="6919" width="9.7109375" style="23" customWidth="1"/>
    <col min="6920" max="6920" width="16.140625" style="23" customWidth="1"/>
    <col min="6921" max="6921" width="6" style="23" customWidth="1"/>
    <col min="6922" max="6922" width="23.42578125" style="23" customWidth="1"/>
    <col min="6923" max="6923" width="6" style="23" customWidth="1"/>
    <col min="6924" max="6924" width="19.5703125" style="23" customWidth="1"/>
    <col min="6925" max="6925" width="2.140625" style="23" customWidth="1"/>
    <col min="6926" max="6926" width="3.42578125" style="23" customWidth="1"/>
    <col min="6927" max="6927" width="8.5703125" style="23" customWidth="1"/>
    <col min="6928" max="6928" width="9.85546875" style="23" customWidth="1"/>
    <col min="6929" max="6933" width="8.5703125" style="23" customWidth="1"/>
    <col min="6934" max="7168" width="12.42578125" style="23"/>
    <col min="7169" max="7169" width="22.140625" style="23" customWidth="1"/>
    <col min="7170" max="7170" width="23.5703125" style="23" customWidth="1"/>
    <col min="7171" max="7171" width="24" style="23" customWidth="1"/>
    <col min="7172" max="7172" width="19.140625" style="23" customWidth="1"/>
    <col min="7173" max="7173" width="31.85546875" style="23" customWidth="1"/>
    <col min="7174" max="7174" width="27.28515625" style="23" customWidth="1"/>
    <col min="7175" max="7175" width="9.7109375" style="23" customWidth="1"/>
    <col min="7176" max="7176" width="16.140625" style="23" customWidth="1"/>
    <col min="7177" max="7177" width="6" style="23" customWidth="1"/>
    <col min="7178" max="7178" width="23.42578125" style="23" customWidth="1"/>
    <col min="7179" max="7179" width="6" style="23" customWidth="1"/>
    <col min="7180" max="7180" width="19.5703125" style="23" customWidth="1"/>
    <col min="7181" max="7181" width="2.140625" style="23" customWidth="1"/>
    <col min="7182" max="7182" width="3.42578125" style="23" customWidth="1"/>
    <col min="7183" max="7183" width="8.5703125" style="23" customWidth="1"/>
    <col min="7184" max="7184" width="9.85546875" style="23" customWidth="1"/>
    <col min="7185" max="7189" width="8.5703125" style="23" customWidth="1"/>
    <col min="7190" max="7424" width="12.42578125" style="23"/>
    <col min="7425" max="7425" width="22.140625" style="23" customWidth="1"/>
    <col min="7426" max="7426" width="23.5703125" style="23" customWidth="1"/>
    <col min="7427" max="7427" width="24" style="23" customWidth="1"/>
    <col min="7428" max="7428" width="19.140625" style="23" customWidth="1"/>
    <col min="7429" max="7429" width="31.85546875" style="23" customWidth="1"/>
    <col min="7430" max="7430" width="27.28515625" style="23" customWidth="1"/>
    <col min="7431" max="7431" width="9.7109375" style="23" customWidth="1"/>
    <col min="7432" max="7432" width="16.140625" style="23" customWidth="1"/>
    <col min="7433" max="7433" width="6" style="23" customWidth="1"/>
    <col min="7434" max="7434" width="23.42578125" style="23" customWidth="1"/>
    <col min="7435" max="7435" width="6" style="23" customWidth="1"/>
    <col min="7436" max="7436" width="19.5703125" style="23" customWidth="1"/>
    <col min="7437" max="7437" width="2.140625" style="23" customWidth="1"/>
    <col min="7438" max="7438" width="3.42578125" style="23" customWidth="1"/>
    <col min="7439" max="7439" width="8.5703125" style="23" customWidth="1"/>
    <col min="7440" max="7440" width="9.85546875" style="23" customWidth="1"/>
    <col min="7441" max="7445" width="8.5703125" style="23" customWidth="1"/>
    <col min="7446" max="7680" width="12.42578125" style="23"/>
    <col min="7681" max="7681" width="22.140625" style="23" customWidth="1"/>
    <col min="7682" max="7682" width="23.5703125" style="23" customWidth="1"/>
    <col min="7683" max="7683" width="24" style="23" customWidth="1"/>
    <col min="7684" max="7684" width="19.140625" style="23" customWidth="1"/>
    <col min="7685" max="7685" width="31.85546875" style="23" customWidth="1"/>
    <col min="7686" max="7686" width="27.28515625" style="23" customWidth="1"/>
    <col min="7687" max="7687" width="9.7109375" style="23" customWidth="1"/>
    <col min="7688" max="7688" width="16.140625" style="23" customWidth="1"/>
    <col min="7689" max="7689" width="6" style="23" customWidth="1"/>
    <col min="7690" max="7690" width="23.42578125" style="23" customWidth="1"/>
    <col min="7691" max="7691" width="6" style="23" customWidth="1"/>
    <col min="7692" max="7692" width="19.5703125" style="23" customWidth="1"/>
    <col min="7693" max="7693" width="2.140625" style="23" customWidth="1"/>
    <col min="7694" max="7694" width="3.42578125" style="23" customWidth="1"/>
    <col min="7695" max="7695" width="8.5703125" style="23" customWidth="1"/>
    <col min="7696" max="7696" width="9.85546875" style="23" customWidth="1"/>
    <col min="7697" max="7701" width="8.5703125" style="23" customWidth="1"/>
    <col min="7702" max="7936" width="12.42578125" style="23"/>
    <col min="7937" max="7937" width="22.140625" style="23" customWidth="1"/>
    <col min="7938" max="7938" width="23.5703125" style="23" customWidth="1"/>
    <col min="7939" max="7939" width="24" style="23" customWidth="1"/>
    <col min="7940" max="7940" width="19.140625" style="23" customWidth="1"/>
    <col min="7941" max="7941" width="31.85546875" style="23" customWidth="1"/>
    <col min="7942" max="7942" width="27.28515625" style="23" customWidth="1"/>
    <col min="7943" max="7943" width="9.7109375" style="23" customWidth="1"/>
    <col min="7944" max="7944" width="16.140625" style="23" customWidth="1"/>
    <col min="7945" max="7945" width="6" style="23" customWidth="1"/>
    <col min="7946" max="7946" width="23.42578125" style="23" customWidth="1"/>
    <col min="7947" max="7947" width="6" style="23" customWidth="1"/>
    <col min="7948" max="7948" width="19.5703125" style="23" customWidth="1"/>
    <col min="7949" max="7949" width="2.140625" style="23" customWidth="1"/>
    <col min="7950" max="7950" width="3.42578125" style="23" customWidth="1"/>
    <col min="7951" max="7951" width="8.5703125" style="23" customWidth="1"/>
    <col min="7952" max="7952" width="9.85546875" style="23" customWidth="1"/>
    <col min="7953" max="7957" width="8.5703125" style="23" customWidth="1"/>
    <col min="7958" max="8192" width="12.42578125" style="23"/>
    <col min="8193" max="8193" width="22.140625" style="23" customWidth="1"/>
    <col min="8194" max="8194" width="23.5703125" style="23" customWidth="1"/>
    <col min="8195" max="8195" width="24" style="23" customWidth="1"/>
    <col min="8196" max="8196" width="19.140625" style="23" customWidth="1"/>
    <col min="8197" max="8197" width="31.85546875" style="23" customWidth="1"/>
    <col min="8198" max="8198" width="27.28515625" style="23" customWidth="1"/>
    <col min="8199" max="8199" width="9.7109375" style="23" customWidth="1"/>
    <col min="8200" max="8200" width="16.140625" style="23" customWidth="1"/>
    <col min="8201" max="8201" width="6" style="23" customWidth="1"/>
    <col min="8202" max="8202" width="23.42578125" style="23" customWidth="1"/>
    <col min="8203" max="8203" width="6" style="23" customWidth="1"/>
    <col min="8204" max="8204" width="19.5703125" style="23" customWidth="1"/>
    <col min="8205" max="8205" width="2.140625" style="23" customWidth="1"/>
    <col min="8206" max="8206" width="3.42578125" style="23" customWidth="1"/>
    <col min="8207" max="8207" width="8.5703125" style="23" customWidth="1"/>
    <col min="8208" max="8208" width="9.85546875" style="23" customWidth="1"/>
    <col min="8209" max="8213" width="8.5703125" style="23" customWidth="1"/>
    <col min="8214" max="8448" width="12.42578125" style="23"/>
    <col min="8449" max="8449" width="22.140625" style="23" customWidth="1"/>
    <col min="8450" max="8450" width="23.5703125" style="23" customWidth="1"/>
    <col min="8451" max="8451" width="24" style="23" customWidth="1"/>
    <col min="8452" max="8452" width="19.140625" style="23" customWidth="1"/>
    <col min="8453" max="8453" width="31.85546875" style="23" customWidth="1"/>
    <col min="8454" max="8454" width="27.28515625" style="23" customWidth="1"/>
    <col min="8455" max="8455" width="9.7109375" style="23" customWidth="1"/>
    <col min="8456" max="8456" width="16.140625" style="23" customWidth="1"/>
    <col min="8457" max="8457" width="6" style="23" customWidth="1"/>
    <col min="8458" max="8458" width="23.42578125" style="23" customWidth="1"/>
    <col min="8459" max="8459" width="6" style="23" customWidth="1"/>
    <col min="8460" max="8460" width="19.5703125" style="23" customWidth="1"/>
    <col min="8461" max="8461" width="2.140625" style="23" customWidth="1"/>
    <col min="8462" max="8462" width="3.42578125" style="23" customWidth="1"/>
    <col min="8463" max="8463" width="8.5703125" style="23" customWidth="1"/>
    <col min="8464" max="8464" width="9.85546875" style="23" customWidth="1"/>
    <col min="8465" max="8469" width="8.5703125" style="23" customWidth="1"/>
    <col min="8470" max="8704" width="12.42578125" style="23"/>
    <col min="8705" max="8705" width="22.140625" style="23" customWidth="1"/>
    <col min="8706" max="8706" width="23.5703125" style="23" customWidth="1"/>
    <col min="8707" max="8707" width="24" style="23" customWidth="1"/>
    <col min="8708" max="8708" width="19.140625" style="23" customWidth="1"/>
    <col min="8709" max="8709" width="31.85546875" style="23" customWidth="1"/>
    <col min="8710" max="8710" width="27.28515625" style="23" customWidth="1"/>
    <col min="8711" max="8711" width="9.7109375" style="23" customWidth="1"/>
    <col min="8712" max="8712" width="16.140625" style="23" customWidth="1"/>
    <col min="8713" max="8713" width="6" style="23" customWidth="1"/>
    <col min="8714" max="8714" width="23.42578125" style="23" customWidth="1"/>
    <col min="8715" max="8715" width="6" style="23" customWidth="1"/>
    <col min="8716" max="8716" width="19.5703125" style="23" customWidth="1"/>
    <col min="8717" max="8717" width="2.140625" style="23" customWidth="1"/>
    <col min="8718" max="8718" width="3.42578125" style="23" customWidth="1"/>
    <col min="8719" max="8719" width="8.5703125" style="23" customWidth="1"/>
    <col min="8720" max="8720" width="9.85546875" style="23" customWidth="1"/>
    <col min="8721" max="8725" width="8.5703125" style="23" customWidth="1"/>
    <col min="8726" max="8960" width="12.42578125" style="23"/>
    <col min="8961" max="8961" width="22.140625" style="23" customWidth="1"/>
    <col min="8962" max="8962" width="23.5703125" style="23" customWidth="1"/>
    <col min="8963" max="8963" width="24" style="23" customWidth="1"/>
    <col min="8964" max="8964" width="19.140625" style="23" customWidth="1"/>
    <col min="8965" max="8965" width="31.85546875" style="23" customWidth="1"/>
    <col min="8966" max="8966" width="27.28515625" style="23" customWidth="1"/>
    <col min="8967" max="8967" width="9.7109375" style="23" customWidth="1"/>
    <col min="8968" max="8968" width="16.140625" style="23" customWidth="1"/>
    <col min="8969" max="8969" width="6" style="23" customWidth="1"/>
    <col min="8970" max="8970" width="23.42578125" style="23" customWidth="1"/>
    <col min="8971" max="8971" width="6" style="23" customWidth="1"/>
    <col min="8972" max="8972" width="19.5703125" style="23" customWidth="1"/>
    <col min="8973" max="8973" width="2.140625" style="23" customWidth="1"/>
    <col min="8974" max="8974" width="3.42578125" style="23" customWidth="1"/>
    <col min="8975" max="8975" width="8.5703125" style="23" customWidth="1"/>
    <col min="8976" max="8976" width="9.85546875" style="23" customWidth="1"/>
    <col min="8977" max="8981" width="8.5703125" style="23" customWidth="1"/>
    <col min="8982" max="9216" width="12.42578125" style="23"/>
    <col min="9217" max="9217" width="22.140625" style="23" customWidth="1"/>
    <col min="9218" max="9218" width="23.5703125" style="23" customWidth="1"/>
    <col min="9219" max="9219" width="24" style="23" customWidth="1"/>
    <col min="9220" max="9220" width="19.140625" style="23" customWidth="1"/>
    <col min="9221" max="9221" width="31.85546875" style="23" customWidth="1"/>
    <col min="9222" max="9222" width="27.28515625" style="23" customWidth="1"/>
    <col min="9223" max="9223" width="9.7109375" style="23" customWidth="1"/>
    <col min="9224" max="9224" width="16.140625" style="23" customWidth="1"/>
    <col min="9225" max="9225" width="6" style="23" customWidth="1"/>
    <col min="9226" max="9226" width="23.42578125" style="23" customWidth="1"/>
    <col min="9227" max="9227" width="6" style="23" customWidth="1"/>
    <col min="9228" max="9228" width="19.5703125" style="23" customWidth="1"/>
    <col min="9229" max="9229" width="2.140625" style="23" customWidth="1"/>
    <col min="9230" max="9230" width="3.42578125" style="23" customWidth="1"/>
    <col min="9231" max="9231" width="8.5703125" style="23" customWidth="1"/>
    <col min="9232" max="9232" width="9.85546875" style="23" customWidth="1"/>
    <col min="9233" max="9237" width="8.5703125" style="23" customWidth="1"/>
    <col min="9238" max="9472" width="12.42578125" style="23"/>
    <col min="9473" max="9473" width="22.140625" style="23" customWidth="1"/>
    <col min="9474" max="9474" width="23.5703125" style="23" customWidth="1"/>
    <col min="9475" max="9475" width="24" style="23" customWidth="1"/>
    <col min="9476" max="9476" width="19.140625" style="23" customWidth="1"/>
    <col min="9477" max="9477" width="31.85546875" style="23" customWidth="1"/>
    <col min="9478" max="9478" width="27.28515625" style="23" customWidth="1"/>
    <col min="9479" max="9479" width="9.7109375" style="23" customWidth="1"/>
    <col min="9480" max="9480" width="16.140625" style="23" customWidth="1"/>
    <col min="9481" max="9481" width="6" style="23" customWidth="1"/>
    <col min="9482" max="9482" width="23.42578125" style="23" customWidth="1"/>
    <col min="9483" max="9483" width="6" style="23" customWidth="1"/>
    <col min="9484" max="9484" width="19.5703125" style="23" customWidth="1"/>
    <col min="9485" max="9485" width="2.140625" style="23" customWidth="1"/>
    <col min="9486" max="9486" width="3.42578125" style="23" customWidth="1"/>
    <col min="9487" max="9487" width="8.5703125" style="23" customWidth="1"/>
    <col min="9488" max="9488" width="9.85546875" style="23" customWidth="1"/>
    <col min="9489" max="9493" width="8.5703125" style="23" customWidth="1"/>
    <col min="9494" max="9728" width="12.42578125" style="23"/>
    <col min="9729" max="9729" width="22.140625" style="23" customWidth="1"/>
    <col min="9730" max="9730" width="23.5703125" style="23" customWidth="1"/>
    <col min="9731" max="9731" width="24" style="23" customWidth="1"/>
    <col min="9732" max="9732" width="19.140625" style="23" customWidth="1"/>
    <col min="9733" max="9733" width="31.85546875" style="23" customWidth="1"/>
    <col min="9734" max="9734" width="27.28515625" style="23" customWidth="1"/>
    <col min="9735" max="9735" width="9.7109375" style="23" customWidth="1"/>
    <col min="9736" max="9736" width="16.140625" style="23" customWidth="1"/>
    <col min="9737" max="9737" width="6" style="23" customWidth="1"/>
    <col min="9738" max="9738" width="23.42578125" style="23" customWidth="1"/>
    <col min="9739" max="9739" width="6" style="23" customWidth="1"/>
    <col min="9740" max="9740" width="19.5703125" style="23" customWidth="1"/>
    <col min="9741" max="9741" width="2.140625" style="23" customWidth="1"/>
    <col min="9742" max="9742" width="3.42578125" style="23" customWidth="1"/>
    <col min="9743" max="9743" width="8.5703125" style="23" customWidth="1"/>
    <col min="9744" max="9744" width="9.85546875" style="23" customWidth="1"/>
    <col min="9745" max="9749" width="8.5703125" style="23" customWidth="1"/>
    <col min="9750" max="9984" width="12.42578125" style="23"/>
    <col min="9985" max="9985" width="22.140625" style="23" customWidth="1"/>
    <col min="9986" max="9986" width="23.5703125" style="23" customWidth="1"/>
    <col min="9987" max="9987" width="24" style="23" customWidth="1"/>
    <col min="9988" max="9988" width="19.140625" style="23" customWidth="1"/>
    <col min="9989" max="9989" width="31.85546875" style="23" customWidth="1"/>
    <col min="9990" max="9990" width="27.28515625" style="23" customWidth="1"/>
    <col min="9991" max="9991" width="9.7109375" style="23" customWidth="1"/>
    <col min="9992" max="9992" width="16.140625" style="23" customWidth="1"/>
    <col min="9993" max="9993" width="6" style="23" customWidth="1"/>
    <col min="9994" max="9994" width="23.42578125" style="23" customWidth="1"/>
    <col min="9995" max="9995" width="6" style="23" customWidth="1"/>
    <col min="9996" max="9996" width="19.5703125" style="23" customWidth="1"/>
    <col min="9997" max="9997" width="2.140625" style="23" customWidth="1"/>
    <col min="9998" max="9998" width="3.42578125" style="23" customWidth="1"/>
    <col min="9999" max="9999" width="8.5703125" style="23" customWidth="1"/>
    <col min="10000" max="10000" width="9.85546875" style="23" customWidth="1"/>
    <col min="10001" max="10005" width="8.5703125" style="23" customWidth="1"/>
    <col min="10006" max="10240" width="12.42578125" style="23"/>
    <col min="10241" max="10241" width="22.140625" style="23" customWidth="1"/>
    <col min="10242" max="10242" width="23.5703125" style="23" customWidth="1"/>
    <col min="10243" max="10243" width="24" style="23" customWidth="1"/>
    <col min="10244" max="10244" width="19.140625" style="23" customWidth="1"/>
    <col min="10245" max="10245" width="31.85546875" style="23" customWidth="1"/>
    <col min="10246" max="10246" width="27.28515625" style="23" customWidth="1"/>
    <col min="10247" max="10247" width="9.7109375" style="23" customWidth="1"/>
    <col min="10248" max="10248" width="16.140625" style="23" customWidth="1"/>
    <col min="10249" max="10249" width="6" style="23" customWidth="1"/>
    <col min="10250" max="10250" width="23.42578125" style="23" customWidth="1"/>
    <col min="10251" max="10251" width="6" style="23" customWidth="1"/>
    <col min="10252" max="10252" width="19.5703125" style="23" customWidth="1"/>
    <col min="10253" max="10253" width="2.140625" style="23" customWidth="1"/>
    <col min="10254" max="10254" width="3.42578125" style="23" customWidth="1"/>
    <col min="10255" max="10255" width="8.5703125" style="23" customWidth="1"/>
    <col min="10256" max="10256" width="9.85546875" style="23" customWidth="1"/>
    <col min="10257" max="10261" width="8.5703125" style="23" customWidth="1"/>
    <col min="10262" max="10496" width="12.42578125" style="23"/>
    <col min="10497" max="10497" width="22.140625" style="23" customWidth="1"/>
    <col min="10498" max="10498" width="23.5703125" style="23" customWidth="1"/>
    <col min="10499" max="10499" width="24" style="23" customWidth="1"/>
    <col min="10500" max="10500" width="19.140625" style="23" customWidth="1"/>
    <col min="10501" max="10501" width="31.85546875" style="23" customWidth="1"/>
    <col min="10502" max="10502" width="27.28515625" style="23" customWidth="1"/>
    <col min="10503" max="10503" width="9.7109375" style="23" customWidth="1"/>
    <col min="10504" max="10504" width="16.140625" style="23" customWidth="1"/>
    <col min="10505" max="10505" width="6" style="23" customWidth="1"/>
    <col min="10506" max="10506" width="23.42578125" style="23" customWidth="1"/>
    <col min="10507" max="10507" width="6" style="23" customWidth="1"/>
    <col min="10508" max="10508" width="19.5703125" style="23" customWidth="1"/>
    <col min="10509" max="10509" width="2.140625" style="23" customWidth="1"/>
    <col min="10510" max="10510" width="3.42578125" style="23" customWidth="1"/>
    <col min="10511" max="10511" width="8.5703125" style="23" customWidth="1"/>
    <col min="10512" max="10512" width="9.85546875" style="23" customWidth="1"/>
    <col min="10513" max="10517" width="8.5703125" style="23" customWidth="1"/>
    <col min="10518" max="10752" width="12.42578125" style="23"/>
    <col min="10753" max="10753" width="22.140625" style="23" customWidth="1"/>
    <col min="10754" max="10754" width="23.5703125" style="23" customWidth="1"/>
    <col min="10755" max="10755" width="24" style="23" customWidth="1"/>
    <col min="10756" max="10756" width="19.140625" style="23" customWidth="1"/>
    <col min="10757" max="10757" width="31.85546875" style="23" customWidth="1"/>
    <col min="10758" max="10758" width="27.28515625" style="23" customWidth="1"/>
    <col min="10759" max="10759" width="9.7109375" style="23" customWidth="1"/>
    <col min="10760" max="10760" width="16.140625" style="23" customWidth="1"/>
    <col min="10761" max="10761" width="6" style="23" customWidth="1"/>
    <col min="10762" max="10762" width="23.42578125" style="23" customWidth="1"/>
    <col min="10763" max="10763" width="6" style="23" customWidth="1"/>
    <col min="10764" max="10764" width="19.5703125" style="23" customWidth="1"/>
    <col min="10765" max="10765" width="2.140625" style="23" customWidth="1"/>
    <col min="10766" max="10766" width="3.42578125" style="23" customWidth="1"/>
    <col min="10767" max="10767" width="8.5703125" style="23" customWidth="1"/>
    <col min="10768" max="10768" width="9.85546875" style="23" customWidth="1"/>
    <col min="10769" max="10773" width="8.5703125" style="23" customWidth="1"/>
    <col min="10774" max="11008" width="12.42578125" style="23"/>
    <col min="11009" max="11009" width="22.140625" style="23" customWidth="1"/>
    <col min="11010" max="11010" width="23.5703125" style="23" customWidth="1"/>
    <col min="11011" max="11011" width="24" style="23" customWidth="1"/>
    <col min="11012" max="11012" width="19.140625" style="23" customWidth="1"/>
    <col min="11013" max="11013" width="31.85546875" style="23" customWidth="1"/>
    <col min="11014" max="11014" width="27.28515625" style="23" customWidth="1"/>
    <col min="11015" max="11015" width="9.7109375" style="23" customWidth="1"/>
    <col min="11016" max="11016" width="16.140625" style="23" customWidth="1"/>
    <col min="11017" max="11017" width="6" style="23" customWidth="1"/>
    <col min="11018" max="11018" width="23.42578125" style="23" customWidth="1"/>
    <col min="11019" max="11019" width="6" style="23" customWidth="1"/>
    <col min="11020" max="11020" width="19.5703125" style="23" customWidth="1"/>
    <col min="11021" max="11021" width="2.140625" style="23" customWidth="1"/>
    <col min="11022" max="11022" width="3.42578125" style="23" customWidth="1"/>
    <col min="11023" max="11023" width="8.5703125" style="23" customWidth="1"/>
    <col min="11024" max="11024" width="9.85546875" style="23" customWidth="1"/>
    <col min="11025" max="11029" width="8.5703125" style="23" customWidth="1"/>
    <col min="11030" max="11264" width="12.42578125" style="23"/>
    <col min="11265" max="11265" width="22.140625" style="23" customWidth="1"/>
    <col min="11266" max="11266" width="23.5703125" style="23" customWidth="1"/>
    <col min="11267" max="11267" width="24" style="23" customWidth="1"/>
    <col min="11268" max="11268" width="19.140625" style="23" customWidth="1"/>
    <col min="11269" max="11269" width="31.85546875" style="23" customWidth="1"/>
    <col min="11270" max="11270" width="27.28515625" style="23" customWidth="1"/>
    <col min="11271" max="11271" width="9.7109375" style="23" customWidth="1"/>
    <col min="11272" max="11272" width="16.140625" style="23" customWidth="1"/>
    <col min="11273" max="11273" width="6" style="23" customWidth="1"/>
    <col min="11274" max="11274" width="23.42578125" style="23" customWidth="1"/>
    <col min="11275" max="11275" width="6" style="23" customWidth="1"/>
    <col min="11276" max="11276" width="19.5703125" style="23" customWidth="1"/>
    <col min="11277" max="11277" width="2.140625" style="23" customWidth="1"/>
    <col min="11278" max="11278" width="3.42578125" style="23" customWidth="1"/>
    <col min="11279" max="11279" width="8.5703125" style="23" customWidth="1"/>
    <col min="11280" max="11280" width="9.85546875" style="23" customWidth="1"/>
    <col min="11281" max="11285" width="8.5703125" style="23" customWidth="1"/>
    <col min="11286" max="11520" width="12.42578125" style="23"/>
    <col min="11521" max="11521" width="22.140625" style="23" customWidth="1"/>
    <col min="11522" max="11522" width="23.5703125" style="23" customWidth="1"/>
    <col min="11523" max="11523" width="24" style="23" customWidth="1"/>
    <col min="11524" max="11524" width="19.140625" style="23" customWidth="1"/>
    <col min="11525" max="11525" width="31.85546875" style="23" customWidth="1"/>
    <col min="11526" max="11526" width="27.28515625" style="23" customWidth="1"/>
    <col min="11527" max="11527" width="9.7109375" style="23" customWidth="1"/>
    <col min="11528" max="11528" width="16.140625" style="23" customWidth="1"/>
    <col min="11529" max="11529" width="6" style="23" customWidth="1"/>
    <col min="11530" max="11530" width="23.42578125" style="23" customWidth="1"/>
    <col min="11531" max="11531" width="6" style="23" customWidth="1"/>
    <col min="11532" max="11532" width="19.5703125" style="23" customWidth="1"/>
    <col min="11533" max="11533" width="2.140625" style="23" customWidth="1"/>
    <col min="11534" max="11534" width="3.42578125" style="23" customWidth="1"/>
    <col min="11535" max="11535" width="8.5703125" style="23" customWidth="1"/>
    <col min="11536" max="11536" width="9.85546875" style="23" customWidth="1"/>
    <col min="11537" max="11541" width="8.5703125" style="23" customWidth="1"/>
    <col min="11542" max="11776" width="12.42578125" style="23"/>
    <col min="11777" max="11777" width="22.140625" style="23" customWidth="1"/>
    <col min="11778" max="11778" width="23.5703125" style="23" customWidth="1"/>
    <col min="11779" max="11779" width="24" style="23" customWidth="1"/>
    <col min="11780" max="11780" width="19.140625" style="23" customWidth="1"/>
    <col min="11781" max="11781" width="31.85546875" style="23" customWidth="1"/>
    <col min="11782" max="11782" width="27.28515625" style="23" customWidth="1"/>
    <col min="11783" max="11783" width="9.7109375" style="23" customWidth="1"/>
    <col min="11784" max="11784" width="16.140625" style="23" customWidth="1"/>
    <col min="11785" max="11785" width="6" style="23" customWidth="1"/>
    <col min="11786" max="11786" width="23.42578125" style="23" customWidth="1"/>
    <col min="11787" max="11787" width="6" style="23" customWidth="1"/>
    <col min="11788" max="11788" width="19.5703125" style="23" customWidth="1"/>
    <col min="11789" max="11789" width="2.140625" style="23" customWidth="1"/>
    <col min="11790" max="11790" width="3.42578125" style="23" customWidth="1"/>
    <col min="11791" max="11791" width="8.5703125" style="23" customWidth="1"/>
    <col min="11792" max="11792" width="9.85546875" style="23" customWidth="1"/>
    <col min="11793" max="11797" width="8.5703125" style="23" customWidth="1"/>
    <col min="11798" max="12032" width="12.42578125" style="23"/>
    <col min="12033" max="12033" width="22.140625" style="23" customWidth="1"/>
    <col min="12034" max="12034" width="23.5703125" style="23" customWidth="1"/>
    <col min="12035" max="12035" width="24" style="23" customWidth="1"/>
    <col min="12036" max="12036" width="19.140625" style="23" customWidth="1"/>
    <col min="12037" max="12037" width="31.85546875" style="23" customWidth="1"/>
    <col min="12038" max="12038" width="27.28515625" style="23" customWidth="1"/>
    <col min="12039" max="12039" width="9.7109375" style="23" customWidth="1"/>
    <col min="12040" max="12040" width="16.140625" style="23" customWidth="1"/>
    <col min="12041" max="12041" width="6" style="23" customWidth="1"/>
    <col min="12042" max="12042" width="23.42578125" style="23" customWidth="1"/>
    <col min="12043" max="12043" width="6" style="23" customWidth="1"/>
    <col min="12044" max="12044" width="19.5703125" style="23" customWidth="1"/>
    <col min="12045" max="12045" width="2.140625" style="23" customWidth="1"/>
    <col min="12046" max="12046" width="3.42578125" style="23" customWidth="1"/>
    <col min="12047" max="12047" width="8.5703125" style="23" customWidth="1"/>
    <col min="12048" max="12048" width="9.85546875" style="23" customWidth="1"/>
    <col min="12049" max="12053" width="8.5703125" style="23" customWidth="1"/>
    <col min="12054" max="12288" width="12.42578125" style="23"/>
    <col min="12289" max="12289" width="22.140625" style="23" customWidth="1"/>
    <col min="12290" max="12290" width="23.5703125" style="23" customWidth="1"/>
    <col min="12291" max="12291" width="24" style="23" customWidth="1"/>
    <col min="12292" max="12292" width="19.140625" style="23" customWidth="1"/>
    <col min="12293" max="12293" width="31.85546875" style="23" customWidth="1"/>
    <col min="12294" max="12294" width="27.28515625" style="23" customWidth="1"/>
    <col min="12295" max="12295" width="9.7109375" style="23" customWidth="1"/>
    <col min="12296" max="12296" width="16.140625" style="23" customWidth="1"/>
    <col min="12297" max="12297" width="6" style="23" customWidth="1"/>
    <col min="12298" max="12298" width="23.42578125" style="23" customWidth="1"/>
    <col min="12299" max="12299" width="6" style="23" customWidth="1"/>
    <col min="12300" max="12300" width="19.5703125" style="23" customWidth="1"/>
    <col min="12301" max="12301" width="2.140625" style="23" customWidth="1"/>
    <col min="12302" max="12302" width="3.42578125" style="23" customWidth="1"/>
    <col min="12303" max="12303" width="8.5703125" style="23" customWidth="1"/>
    <col min="12304" max="12304" width="9.85546875" style="23" customWidth="1"/>
    <col min="12305" max="12309" width="8.5703125" style="23" customWidth="1"/>
    <col min="12310" max="12544" width="12.42578125" style="23"/>
    <col min="12545" max="12545" width="22.140625" style="23" customWidth="1"/>
    <col min="12546" max="12546" width="23.5703125" style="23" customWidth="1"/>
    <col min="12547" max="12547" width="24" style="23" customWidth="1"/>
    <col min="12548" max="12548" width="19.140625" style="23" customWidth="1"/>
    <col min="12549" max="12549" width="31.85546875" style="23" customWidth="1"/>
    <col min="12550" max="12550" width="27.28515625" style="23" customWidth="1"/>
    <col min="12551" max="12551" width="9.7109375" style="23" customWidth="1"/>
    <col min="12552" max="12552" width="16.140625" style="23" customWidth="1"/>
    <col min="12553" max="12553" width="6" style="23" customWidth="1"/>
    <col min="12554" max="12554" width="23.42578125" style="23" customWidth="1"/>
    <col min="12555" max="12555" width="6" style="23" customWidth="1"/>
    <col min="12556" max="12556" width="19.5703125" style="23" customWidth="1"/>
    <col min="12557" max="12557" width="2.140625" style="23" customWidth="1"/>
    <col min="12558" max="12558" width="3.42578125" style="23" customWidth="1"/>
    <col min="12559" max="12559" width="8.5703125" style="23" customWidth="1"/>
    <col min="12560" max="12560" width="9.85546875" style="23" customWidth="1"/>
    <col min="12561" max="12565" width="8.5703125" style="23" customWidth="1"/>
    <col min="12566" max="12800" width="12.42578125" style="23"/>
    <col min="12801" max="12801" width="22.140625" style="23" customWidth="1"/>
    <col min="12802" max="12802" width="23.5703125" style="23" customWidth="1"/>
    <col min="12803" max="12803" width="24" style="23" customWidth="1"/>
    <col min="12804" max="12804" width="19.140625" style="23" customWidth="1"/>
    <col min="12805" max="12805" width="31.85546875" style="23" customWidth="1"/>
    <col min="12806" max="12806" width="27.28515625" style="23" customWidth="1"/>
    <col min="12807" max="12807" width="9.7109375" style="23" customWidth="1"/>
    <col min="12808" max="12808" width="16.140625" style="23" customWidth="1"/>
    <col min="12809" max="12809" width="6" style="23" customWidth="1"/>
    <col min="12810" max="12810" width="23.42578125" style="23" customWidth="1"/>
    <col min="12811" max="12811" width="6" style="23" customWidth="1"/>
    <col min="12812" max="12812" width="19.5703125" style="23" customWidth="1"/>
    <col min="12813" max="12813" width="2.140625" style="23" customWidth="1"/>
    <col min="12814" max="12814" width="3.42578125" style="23" customWidth="1"/>
    <col min="12815" max="12815" width="8.5703125" style="23" customWidth="1"/>
    <col min="12816" max="12816" width="9.85546875" style="23" customWidth="1"/>
    <col min="12817" max="12821" width="8.5703125" style="23" customWidth="1"/>
    <col min="12822" max="13056" width="12.42578125" style="23"/>
    <col min="13057" max="13057" width="22.140625" style="23" customWidth="1"/>
    <col min="13058" max="13058" width="23.5703125" style="23" customWidth="1"/>
    <col min="13059" max="13059" width="24" style="23" customWidth="1"/>
    <col min="13060" max="13060" width="19.140625" style="23" customWidth="1"/>
    <col min="13061" max="13061" width="31.85546875" style="23" customWidth="1"/>
    <col min="13062" max="13062" width="27.28515625" style="23" customWidth="1"/>
    <col min="13063" max="13063" width="9.7109375" style="23" customWidth="1"/>
    <col min="13064" max="13064" width="16.140625" style="23" customWidth="1"/>
    <col min="13065" max="13065" width="6" style="23" customWidth="1"/>
    <col min="13066" max="13066" width="23.42578125" style="23" customWidth="1"/>
    <col min="13067" max="13067" width="6" style="23" customWidth="1"/>
    <col min="13068" max="13068" width="19.5703125" style="23" customWidth="1"/>
    <col min="13069" max="13069" width="2.140625" style="23" customWidth="1"/>
    <col min="13070" max="13070" width="3.42578125" style="23" customWidth="1"/>
    <col min="13071" max="13071" width="8.5703125" style="23" customWidth="1"/>
    <col min="13072" max="13072" width="9.85546875" style="23" customWidth="1"/>
    <col min="13073" max="13077" width="8.5703125" style="23" customWidth="1"/>
    <col min="13078" max="13312" width="12.42578125" style="23"/>
    <col min="13313" max="13313" width="22.140625" style="23" customWidth="1"/>
    <col min="13314" max="13314" width="23.5703125" style="23" customWidth="1"/>
    <col min="13315" max="13315" width="24" style="23" customWidth="1"/>
    <col min="13316" max="13316" width="19.140625" style="23" customWidth="1"/>
    <col min="13317" max="13317" width="31.85546875" style="23" customWidth="1"/>
    <col min="13318" max="13318" width="27.28515625" style="23" customWidth="1"/>
    <col min="13319" max="13319" width="9.7109375" style="23" customWidth="1"/>
    <col min="13320" max="13320" width="16.140625" style="23" customWidth="1"/>
    <col min="13321" max="13321" width="6" style="23" customWidth="1"/>
    <col min="13322" max="13322" width="23.42578125" style="23" customWidth="1"/>
    <col min="13323" max="13323" width="6" style="23" customWidth="1"/>
    <col min="13324" max="13324" width="19.5703125" style="23" customWidth="1"/>
    <col min="13325" max="13325" width="2.140625" style="23" customWidth="1"/>
    <col min="13326" max="13326" width="3.42578125" style="23" customWidth="1"/>
    <col min="13327" max="13327" width="8.5703125" style="23" customWidth="1"/>
    <col min="13328" max="13328" width="9.85546875" style="23" customWidth="1"/>
    <col min="13329" max="13333" width="8.5703125" style="23" customWidth="1"/>
    <col min="13334" max="13568" width="12.42578125" style="23"/>
    <col min="13569" max="13569" width="22.140625" style="23" customWidth="1"/>
    <col min="13570" max="13570" width="23.5703125" style="23" customWidth="1"/>
    <col min="13571" max="13571" width="24" style="23" customWidth="1"/>
    <col min="13572" max="13572" width="19.140625" style="23" customWidth="1"/>
    <col min="13573" max="13573" width="31.85546875" style="23" customWidth="1"/>
    <col min="13574" max="13574" width="27.28515625" style="23" customWidth="1"/>
    <col min="13575" max="13575" width="9.7109375" style="23" customWidth="1"/>
    <col min="13576" max="13576" width="16.140625" style="23" customWidth="1"/>
    <col min="13577" max="13577" width="6" style="23" customWidth="1"/>
    <col min="13578" max="13578" width="23.42578125" style="23" customWidth="1"/>
    <col min="13579" max="13579" width="6" style="23" customWidth="1"/>
    <col min="13580" max="13580" width="19.5703125" style="23" customWidth="1"/>
    <col min="13581" max="13581" width="2.140625" style="23" customWidth="1"/>
    <col min="13582" max="13582" width="3.42578125" style="23" customWidth="1"/>
    <col min="13583" max="13583" width="8.5703125" style="23" customWidth="1"/>
    <col min="13584" max="13584" width="9.85546875" style="23" customWidth="1"/>
    <col min="13585" max="13589" width="8.5703125" style="23" customWidth="1"/>
    <col min="13590" max="13824" width="12.42578125" style="23"/>
    <col min="13825" max="13825" width="22.140625" style="23" customWidth="1"/>
    <col min="13826" max="13826" width="23.5703125" style="23" customWidth="1"/>
    <col min="13827" max="13827" width="24" style="23" customWidth="1"/>
    <col min="13828" max="13828" width="19.140625" style="23" customWidth="1"/>
    <col min="13829" max="13829" width="31.85546875" style="23" customWidth="1"/>
    <col min="13830" max="13830" width="27.28515625" style="23" customWidth="1"/>
    <col min="13831" max="13831" width="9.7109375" style="23" customWidth="1"/>
    <col min="13832" max="13832" width="16.140625" style="23" customWidth="1"/>
    <col min="13833" max="13833" width="6" style="23" customWidth="1"/>
    <col min="13834" max="13834" width="23.42578125" style="23" customWidth="1"/>
    <col min="13835" max="13835" width="6" style="23" customWidth="1"/>
    <col min="13836" max="13836" width="19.5703125" style="23" customWidth="1"/>
    <col min="13837" max="13837" width="2.140625" style="23" customWidth="1"/>
    <col min="13838" max="13838" width="3.42578125" style="23" customWidth="1"/>
    <col min="13839" max="13839" width="8.5703125" style="23" customWidth="1"/>
    <col min="13840" max="13840" width="9.85546875" style="23" customWidth="1"/>
    <col min="13841" max="13845" width="8.5703125" style="23" customWidth="1"/>
    <col min="13846" max="14080" width="12.42578125" style="23"/>
    <col min="14081" max="14081" width="22.140625" style="23" customWidth="1"/>
    <col min="14082" max="14082" width="23.5703125" style="23" customWidth="1"/>
    <col min="14083" max="14083" width="24" style="23" customWidth="1"/>
    <col min="14084" max="14084" width="19.140625" style="23" customWidth="1"/>
    <col min="14085" max="14085" width="31.85546875" style="23" customWidth="1"/>
    <col min="14086" max="14086" width="27.28515625" style="23" customWidth="1"/>
    <col min="14087" max="14087" width="9.7109375" style="23" customWidth="1"/>
    <col min="14088" max="14088" width="16.140625" style="23" customWidth="1"/>
    <col min="14089" max="14089" width="6" style="23" customWidth="1"/>
    <col min="14090" max="14090" width="23.42578125" style="23" customWidth="1"/>
    <col min="14091" max="14091" width="6" style="23" customWidth="1"/>
    <col min="14092" max="14092" width="19.5703125" style="23" customWidth="1"/>
    <col min="14093" max="14093" width="2.140625" style="23" customWidth="1"/>
    <col min="14094" max="14094" width="3.42578125" style="23" customWidth="1"/>
    <col min="14095" max="14095" width="8.5703125" style="23" customWidth="1"/>
    <col min="14096" max="14096" width="9.85546875" style="23" customWidth="1"/>
    <col min="14097" max="14101" width="8.5703125" style="23" customWidth="1"/>
    <col min="14102" max="14336" width="12.42578125" style="23"/>
    <col min="14337" max="14337" width="22.140625" style="23" customWidth="1"/>
    <col min="14338" max="14338" width="23.5703125" style="23" customWidth="1"/>
    <col min="14339" max="14339" width="24" style="23" customWidth="1"/>
    <col min="14340" max="14340" width="19.140625" style="23" customWidth="1"/>
    <col min="14341" max="14341" width="31.85546875" style="23" customWidth="1"/>
    <col min="14342" max="14342" width="27.28515625" style="23" customWidth="1"/>
    <col min="14343" max="14343" width="9.7109375" style="23" customWidth="1"/>
    <col min="14344" max="14344" width="16.140625" style="23" customWidth="1"/>
    <col min="14345" max="14345" width="6" style="23" customWidth="1"/>
    <col min="14346" max="14346" width="23.42578125" style="23" customWidth="1"/>
    <col min="14347" max="14347" width="6" style="23" customWidth="1"/>
    <col min="14348" max="14348" width="19.5703125" style="23" customWidth="1"/>
    <col min="14349" max="14349" width="2.140625" style="23" customWidth="1"/>
    <col min="14350" max="14350" width="3.42578125" style="23" customWidth="1"/>
    <col min="14351" max="14351" width="8.5703125" style="23" customWidth="1"/>
    <col min="14352" max="14352" width="9.85546875" style="23" customWidth="1"/>
    <col min="14353" max="14357" width="8.5703125" style="23" customWidth="1"/>
    <col min="14358" max="14592" width="12.42578125" style="23"/>
    <col min="14593" max="14593" width="22.140625" style="23" customWidth="1"/>
    <col min="14594" max="14594" width="23.5703125" style="23" customWidth="1"/>
    <col min="14595" max="14595" width="24" style="23" customWidth="1"/>
    <col min="14596" max="14596" width="19.140625" style="23" customWidth="1"/>
    <col min="14597" max="14597" width="31.85546875" style="23" customWidth="1"/>
    <col min="14598" max="14598" width="27.28515625" style="23" customWidth="1"/>
    <col min="14599" max="14599" width="9.7109375" style="23" customWidth="1"/>
    <col min="14600" max="14600" width="16.140625" style="23" customWidth="1"/>
    <col min="14601" max="14601" width="6" style="23" customWidth="1"/>
    <col min="14602" max="14602" width="23.42578125" style="23" customWidth="1"/>
    <col min="14603" max="14603" width="6" style="23" customWidth="1"/>
    <col min="14604" max="14604" width="19.5703125" style="23" customWidth="1"/>
    <col min="14605" max="14605" width="2.140625" style="23" customWidth="1"/>
    <col min="14606" max="14606" width="3.42578125" style="23" customWidth="1"/>
    <col min="14607" max="14607" width="8.5703125" style="23" customWidth="1"/>
    <col min="14608" max="14608" width="9.85546875" style="23" customWidth="1"/>
    <col min="14609" max="14613" width="8.5703125" style="23" customWidth="1"/>
    <col min="14614" max="14848" width="12.42578125" style="23"/>
    <col min="14849" max="14849" width="22.140625" style="23" customWidth="1"/>
    <col min="14850" max="14850" width="23.5703125" style="23" customWidth="1"/>
    <col min="14851" max="14851" width="24" style="23" customWidth="1"/>
    <col min="14852" max="14852" width="19.140625" style="23" customWidth="1"/>
    <col min="14853" max="14853" width="31.85546875" style="23" customWidth="1"/>
    <col min="14854" max="14854" width="27.28515625" style="23" customWidth="1"/>
    <col min="14855" max="14855" width="9.7109375" style="23" customWidth="1"/>
    <col min="14856" max="14856" width="16.140625" style="23" customWidth="1"/>
    <col min="14857" max="14857" width="6" style="23" customWidth="1"/>
    <col min="14858" max="14858" width="23.42578125" style="23" customWidth="1"/>
    <col min="14859" max="14859" width="6" style="23" customWidth="1"/>
    <col min="14860" max="14860" width="19.5703125" style="23" customWidth="1"/>
    <col min="14861" max="14861" width="2.140625" style="23" customWidth="1"/>
    <col min="14862" max="14862" width="3.42578125" style="23" customWidth="1"/>
    <col min="14863" max="14863" width="8.5703125" style="23" customWidth="1"/>
    <col min="14864" max="14864" width="9.85546875" style="23" customWidth="1"/>
    <col min="14865" max="14869" width="8.5703125" style="23" customWidth="1"/>
    <col min="14870" max="15104" width="12.42578125" style="23"/>
    <col min="15105" max="15105" width="22.140625" style="23" customWidth="1"/>
    <col min="15106" max="15106" width="23.5703125" style="23" customWidth="1"/>
    <col min="15107" max="15107" width="24" style="23" customWidth="1"/>
    <col min="15108" max="15108" width="19.140625" style="23" customWidth="1"/>
    <col min="15109" max="15109" width="31.85546875" style="23" customWidth="1"/>
    <col min="15110" max="15110" width="27.28515625" style="23" customWidth="1"/>
    <col min="15111" max="15111" width="9.7109375" style="23" customWidth="1"/>
    <col min="15112" max="15112" width="16.140625" style="23" customWidth="1"/>
    <col min="15113" max="15113" width="6" style="23" customWidth="1"/>
    <col min="15114" max="15114" width="23.42578125" style="23" customWidth="1"/>
    <col min="15115" max="15115" width="6" style="23" customWidth="1"/>
    <col min="15116" max="15116" width="19.5703125" style="23" customWidth="1"/>
    <col min="15117" max="15117" width="2.140625" style="23" customWidth="1"/>
    <col min="15118" max="15118" width="3.42578125" style="23" customWidth="1"/>
    <col min="15119" max="15119" width="8.5703125" style="23" customWidth="1"/>
    <col min="15120" max="15120" width="9.85546875" style="23" customWidth="1"/>
    <col min="15121" max="15125" width="8.5703125" style="23" customWidth="1"/>
    <col min="15126" max="15360" width="12.42578125" style="23"/>
    <col min="15361" max="15361" width="22.140625" style="23" customWidth="1"/>
    <col min="15362" max="15362" width="23.5703125" style="23" customWidth="1"/>
    <col min="15363" max="15363" width="24" style="23" customWidth="1"/>
    <col min="15364" max="15364" width="19.140625" style="23" customWidth="1"/>
    <col min="15365" max="15365" width="31.85546875" style="23" customWidth="1"/>
    <col min="15366" max="15366" width="27.28515625" style="23" customWidth="1"/>
    <col min="15367" max="15367" width="9.7109375" style="23" customWidth="1"/>
    <col min="15368" max="15368" width="16.140625" style="23" customWidth="1"/>
    <col min="15369" max="15369" width="6" style="23" customWidth="1"/>
    <col min="15370" max="15370" width="23.42578125" style="23" customWidth="1"/>
    <col min="15371" max="15371" width="6" style="23" customWidth="1"/>
    <col min="15372" max="15372" width="19.5703125" style="23" customWidth="1"/>
    <col min="15373" max="15373" width="2.140625" style="23" customWidth="1"/>
    <col min="15374" max="15374" width="3.42578125" style="23" customWidth="1"/>
    <col min="15375" max="15375" width="8.5703125" style="23" customWidth="1"/>
    <col min="15376" max="15376" width="9.85546875" style="23" customWidth="1"/>
    <col min="15377" max="15381" width="8.5703125" style="23" customWidth="1"/>
    <col min="15382" max="15616" width="12.42578125" style="23"/>
    <col min="15617" max="15617" width="22.140625" style="23" customWidth="1"/>
    <col min="15618" max="15618" width="23.5703125" style="23" customWidth="1"/>
    <col min="15619" max="15619" width="24" style="23" customWidth="1"/>
    <col min="15620" max="15620" width="19.140625" style="23" customWidth="1"/>
    <col min="15621" max="15621" width="31.85546875" style="23" customWidth="1"/>
    <col min="15622" max="15622" width="27.28515625" style="23" customWidth="1"/>
    <col min="15623" max="15623" width="9.7109375" style="23" customWidth="1"/>
    <col min="15624" max="15624" width="16.140625" style="23" customWidth="1"/>
    <col min="15625" max="15625" width="6" style="23" customWidth="1"/>
    <col min="15626" max="15626" width="23.42578125" style="23" customWidth="1"/>
    <col min="15627" max="15627" width="6" style="23" customWidth="1"/>
    <col min="15628" max="15628" width="19.5703125" style="23" customWidth="1"/>
    <col min="15629" max="15629" width="2.140625" style="23" customWidth="1"/>
    <col min="15630" max="15630" width="3.42578125" style="23" customWidth="1"/>
    <col min="15631" max="15631" width="8.5703125" style="23" customWidth="1"/>
    <col min="15632" max="15632" width="9.85546875" style="23" customWidth="1"/>
    <col min="15633" max="15637" width="8.5703125" style="23" customWidth="1"/>
    <col min="15638" max="15872" width="12.42578125" style="23"/>
    <col min="15873" max="15873" width="22.140625" style="23" customWidth="1"/>
    <col min="15874" max="15874" width="23.5703125" style="23" customWidth="1"/>
    <col min="15875" max="15875" width="24" style="23" customWidth="1"/>
    <col min="15876" max="15876" width="19.140625" style="23" customWidth="1"/>
    <col min="15877" max="15877" width="31.85546875" style="23" customWidth="1"/>
    <col min="15878" max="15878" width="27.28515625" style="23" customWidth="1"/>
    <col min="15879" max="15879" width="9.7109375" style="23" customWidth="1"/>
    <col min="15880" max="15880" width="16.140625" style="23" customWidth="1"/>
    <col min="15881" max="15881" width="6" style="23" customWidth="1"/>
    <col min="15882" max="15882" width="23.42578125" style="23" customWidth="1"/>
    <col min="15883" max="15883" width="6" style="23" customWidth="1"/>
    <col min="15884" max="15884" width="19.5703125" style="23" customWidth="1"/>
    <col min="15885" max="15885" width="2.140625" style="23" customWidth="1"/>
    <col min="15886" max="15886" width="3.42578125" style="23" customWidth="1"/>
    <col min="15887" max="15887" width="8.5703125" style="23" customWidth="1"/>
    <col min="15888" max="15888" width="9.85546875" style="23" customWidth="1"/>
    <col min="15889" max="15893" width="8.5703125" style="23" customWidth="1"/>
    <col min="15894" max="16128" width="12.42578125" style="23"/>
    <col min="16129" max="16129" width="22.140625" style="23" customWidth="1"/>
    <col min="16130" max="16130" width="23.5703125" style="23" customWidth="1"/>
    <col min="16131" max="16131" width="24" style="23" customWidth="1"/>
    <col min="16132" max="16132" width="19.140625" style="23" customWidth="1"/>
    <col min="16133" max="16133" width="31.85546875" style="23" customWidth="1"/>
    <col min="16134" max="16134" width="27.28515625" style="23" customWidth="1"/>
    <col min="16135" max="16135" width="9.7109375" style="23" customWidth="1"/>
    <col min="16136" max="16136" width="16.140625" style="23" customWidth="1"/>
    <col min="16137" max="16137" width="6" style="23" customWidth="1"/>
    <col min="16138" max="16138" width="23.42578125" style="23" customWidth="1"/>
    <col min="16139" max="16139" width="6" style="23" customWidth="1"/>
    <col min="16140" max="16140" width="19.5703125" style="23" customWidth="1"/>
    <col min="16141" max="16141" width="2.140625" style="23" customWidth="1"/>
    <col min="16142" max="16142" width="3.42578125" style="23" customWidth="1"/>
    <col min="16143" max="16143" width="8.5703125" style="23" customWidth="1"/>
    <col min="16144" max="16144" width="9.85546875" style="23" customWidth="1"/>
    <col min="16145" max="16149" width="8.5703125" style="23" customWidth="1"/>
    <col min="16150" max="16384" width="12.42578125" style="23"/>
  </cols>
  <sheetData>
    <row r="1" spans="1:22" ht="15.75">
      <c r="A1" s="197" t="s">
        <v>94</v>
      </c>
      <c r="B1" s="198"/>
      <c r="C1" s="198"/>
      <c r="D1" s="198"/>
      <c r="E1" s="198"/>
      <c r="F1" s="343" t="s">
        <v>386</v>
      </c>
      <c r="H1" s="54"/>
      <c r="T1" s="44"/>
    </row>
    <row r="2" spans="1:22" ht="3" customHeight="1">
      <c r="A2" s="197"/>
      <c r="B2" s="198"/>
      <c r="C2" s="198"/>
      <c r="D2" s="198"/>
      <c r="E2" s="198"/>
      <c r="F2" s="198"/>
      <c r="G2" s="198"/>
      <c r="H2" s="54"/>
      <c r="I2" s="45"/>
      <c r="J2" s="45"/>
      <c r="K2" s="46"/>
      <c r="L2" s="46"/>
      <c r="M2" s="46"/>
      <c r="N2" s="45"/>
      <c r="O2" s="45"/>
      <c r="P2" s="46"/>
      <c r="Q2" s="46"/>
      <c r="R2" s="46"/>
      <c r="S2" s="46"/>
      <c r="T2" s="46"/>
      <c r="U2" s="46"/>
    </row>
    <row r="3" spans="1:22" s="48" customFormat="1" ht="21.75" customHeight="1">
      <c r="A3" s="1366"/>
      <c r="B3" s="1366"/>
      <c r="C3" s="1366"/>
      <c r="D3" s="1366"/>
      <c r="E3" s="1366"/>
      <c r="F3" s="1366"/>
      <c r="G3" s="199"/>
      <c r="H3" s="200"/>
      <c r="I3" s="47"/>
      <c r="K3" s="47"/>
      <c r="L3" s="49"/>
      <c r="M3" s="47"/>
      <c r="R3" s="47"/>
      <c r="T3" s="47"/>
      <c r="U3" s="47"/>
      <c r="V3" s="47"/>
    </row>
    <row r="4" spans="1:22" s="48" customFormat="1" ht="25.5" customHeight="1">
      <c r="A4" s="1384" t="s">
        <v>862</v>
      </c>
      <c r="B4" s="1384"/>
      <c r="C4" s="1384"/>
      <c r="D4" s="1384"/>
      <c r="E4" s="1384"/>
      <c r="F4" s="1384"/>
      <c r="G4" s="201"/>
      <c r="H4" s="201"/>
      <c r="I4" s="47"/>
      <c r="K4" s="47"/>
      <c r="L4" s="49"/>
      <c r="M4" s="47"/>
      <c r="R4" s="47"/>
      <c r="T4" s="47"/>
      <c r="U4" s="47"/>
      <c r="V4" s="47"/>
    </row>
    <row r="5" spans="1:22" s="48" customFormat="1" ht="17.25" customHeight="1">
      <c r="A5" s="202"/>
      <c r="B5" s="201"/>
      <c r="C5" s="341"/>
      <c r="D5" s="341"/>
      <c r="E5" s="341"/>
      <c r="F5" s="341"/>
      <c r="G5" s="201"/>
      <c r="H5" s="201"/>
      <c r="I5" s="47"/>
      <c r="K5" s="47"/>
      <c r="L5" s="49"/>
      <c r="M5" s="47"/>
      <c r="R5" s="47"/>
      <c r="T5" s="47"/>
      <c r="U5" s="47"/>
      <c r="V5" s="47"/>
    </row>
    <row r="6" spans="1:22" s="50" customFormat="1" ht="19.5" customHeight="1">
      <c r="A6" s="244" t="s">
        <v>1490</v>
      </c>
      <c r="B6" s="1393" t="s">
        <v>1541</v>
      </c>
      <c r="C6" s="1393"/>
      <c r="D6" s="1393"/>
      <c r="E6" s="1393"/>
      <c r="F6" s="1393"/>
      <c r="G6" s="244"/>
      <c r="H6" s="203"/>
      <c r="I6" s="51"/>
      <c r="J6" s="52"/>
      <c r="L6" s="53"/>
      <c r="M6" s="53"/>
    </row>
    <row r="7" spans="1:22" s="50" customFormat="1" ht="16.5" thickBot="1">
      <c r="A7" s="204"/>
      <c r="B7" s="205"/>
      <c r="C7" s="205"/>
      <c r="D7" s="205"/>
      <c r="E7" s="205"/>
      <c r="F7" s="205"/>
      <c r="G7" s="205"/>
      <c r="H7" s="206"/>
    </row>
    <row r="8" spans="1:22" ht="48" customHeight="1">
      <c r="A8" s="1385" t="s">
        <v>95</v>
      </c>
      <c r="B8" s="1387" t="s">
        <v>90</v>
      </c>
      <c r="C8" s="1389" t="s">
        <v>863</v>
      </c>
      <c r="D8" s="1385" t="s">
        <v>864</v>
      </c>
      <c r="E8" s="1391" t="s">
        <v>865</v>
      </c>
      <c r="F8" s="1385" t="s">
        <v>96</v>
      </c>
      <c r="G8" s="1383"/>
      <c r="H8" s="207"/>
    </row>
    <row r="9" spans="1:22" ht="24" customHeight="1">
      <c r="A9" s="1386"/>
      <c r="B9" s="1388"/>
      <c r="C9" s="1390"/>
      <c r="D9" s="1386"/>
      <c r="E9" s="1392"/>
      <c r="F9" s="1386"/>
      <c r="G9" s="1383"/>
      <c r="H9" s="30"/>
    </row>
    <row r="10" spans="1:22" ht="6" hidden="1" customHeight="1">
      <c r="A10" s="1386"/>
      <c r="B10" s="1388"/>
      <c r="C10" s="1390"/>
      <c r="D10" s="342"/>
      <c r="E10" s="1392"/>
      <c r="F10" s="1386"/>
      <c r="G10" s="340"/>
      <c r="H10" s="30"/>
    </row>
    <row r="11" spans="1:22" ht="16.5" hidden="1" customHeight="1" thickBot="1">
      <c r="A11" s="1386"/>
      <c r="B11" s="1388"/>
      <c r="C11" s="1390"/>
      <c r="D11" s="342"/>
      <c r="E11" s="1392"/>
      <c r="F11" s="1386"/>
      <c r="G11" s="30"/>
      <c r="H11" s="207"/>
    </row>
    <row r="12" spans="1:22" ht="15.75" customHeight="1" thickBot="1">
      <c r="A12" s="419"/>
      <c r="B12" s="420"/>
      <c r="C12" s="208" t="s">
        <v>97</v>
      </c>
      <c r="D12" s="209" t="s">
        <v>97</v>
      </c>
      <c r="E12" s="170"/>
      <c r="F12" s="163"/>
      <c r="G12" s="30"/>
      <c r="H12" s="207"/>
    </row>
    <row r="13" spans="1:22" ht="16.5" customHeight="1">
      <c r="A13" s="210" t="s">
        <v>1486</v>
      </c>
      <c r="B13" s="211" t="s">
        <v>1488</v>
      </c>
      <c r="C13" s="476">
        <v>832757.34</v>
      </c>
      <c r="D13" s="477">
        <v>0</v>
      </c>
      <c r="E13" s="210"/>
      <c r="F13" s="210" t="s">
        <v>1489</v>
      </c>
      <c r="G13" s="212"/>
      <c r="H13" s="213"/>
    </row>
    <row r="14" spans="1:22" ht="16.5" customHeight="1">
      <c r="A14" s="214" t="s">
        <v>1487</v>
      </c>
      <c r="B14" s="214"/>
      <c r="C14" s="214"/>
      <c r="D14" s="215"/>
      <c r="E14" s="214"/>
      <c r="F14" s="214"/>
      <c r="G14" s="212"/>
      <c r="H14" s="213"/>
    </row>
    <row r="15" spans="1:22" ht="16.5" customHeight="1">
      <c r="A15" s="214"/>
      <c r="B15" s="214"/>
      <c r="C15" s="214"/>
      <c r="D15" s="215"/>
      <c r="E15" s="215"/>
      <c r="F15" s="215"/>
      <c r="G15" s="216"/>
      <c r="H15" s="213"/>
    </row>
    <row r="16" spans="1:22" ht="16.5" customHeight="1">
      <c r="A16" s="214"/>
      <c r="B16" s="214"/>
      <c r="C16" s="214"/>
      <c r="D16" s="215"/>
      <c r="E16" s="215"/>
      <c r="F16" s="215"/>
      <c r="G16" s="216"/>
      <c r="H16" s="213"/>
    </row>
    <row r="17" spans="1:8" ht="16.5" customHeight="1">
      <c r="A17" s="214"/>
      <c r="B17" s="214"/>
      <c r="C17" s="214"/>
      <c r="D17" s="214"/>
      <c r="E17" s="214"/>
      <c r="F17" s="214"/>
      <c r="G17" s="212"/>
      <c r="H17" s="213"/>
    </row>
    <row r="18" spans="1:8" ht="16.5" customHeight="1">
      <c r="A18" s="214"/>
      <c r="B18" s="214"/>
      <c r="C18" s="214"/>
      <c r="D18" s="214"/>
      <c r="E18" s="214"/>
      <c r="F18" s="214"/>
      <c r="G18" s="212"/>
      <c r="H18" s="213"/>
    </row>
    <row r="19" spans="1:8" ht="15.75">
      <c r="A19" s="214"/>
      <c r="B19" s="214"/>
      <c r="C19" s="214"/>
      <c r="D19" s="214"/>
      <c r="E19" s="214"/>
      <c r="F19" s="214"/>
      <c r="G19" s="212"/>
      <c r="H19" s="213"/>
    </row>
    <row r="20" spans="1:8" ht="15.75">
      <c r="A20" s="214"/>
      <c r="B20" s="214"/>
      <c r="C20" s="214"/>
      <c r="D20" s="214"/>
      <c r="E20" s="214"/>
      <c r="F20" s="214"/>
      <c r="G20" s="212"/>
      <c r="H20" s="213"/>
    </row>
    <row r="21" spans="1:8" ht="15.75">
      <c r="A21" s="214"/>
      <c r="B21" s="214"/>
      <c r="C21" s="214"/>
      <c r="D21" s="214"/>
      <c r="E21" s="214"/>
      <c r="F21" s="214"/>
      <c r="G21" s="212"/>
      <c r="H21" s="213"/>
    </row>
    <row r="22" spans="1:8" ht="15.75">
      <c r="A22" s="214"/>
      <c r="B22" s="214"/>
      <c r="C22" s="214"/>
      <c r="D22" s="214"/>
      <c r="E22" s="214"/>
      <c r="F22" s="214"/>
      <c r="G22" s="212"/>
      <c r="H22" s="213"/>
    </row>
    <row r="23" spans="1:8" ht="15.75">
      <c r="A23" s="214"/>
      <c r="B23" s="214"/>
      <c r="C23" s="214"/>
      <c r="D23" s="214"/>
      <c r="E23" s="214"/>
      <c r="F23" s="214"/>
      <c r="G23" s="212"/>
      <c r="H23" s="213"/>
    </row>
    <row r="24" spans="1:8" ht="16.5" thickBot="1">
      <c r="A24" s="217"/>
      <c r="B24" s="217"/>
      <c r="C24" s="217"/>
      <c r="D24" s="217"/>
      <c r="E24" s="217"/>
      <c r="F24" s="217"/>
      <c r="G24" s="212"/>
      <c r="H24" s="213"/>
    </row>
    <row r="25" spans="1:8" ht="15.75">
      <c r="A25" s="218"/>
      <c r="B25" s="218"/>
      <c r="C25" s="218"/>
      <c r="D25" s="218"/>
      <c r="E25" s="218"/>
      <c r="F25" s="218"/>
      <c r="G25" s="212"/>
      <c r="H25" s="54"/>
    </row>
    <row r="26" spans="1:8" ht="15.75">
      <c r="A26" s="337" t="s">
        <v>98</v>
      </c>
      <c r="B26" s="43"/>
      <c r="C26" s="43"/>
      <c r="D26" s="218"/>
      <c r="E26" s="218"/>
      <c r="F26" s="218"/>
      <c r="G26" s="212"/>
      <c r="H26" s="213"/>
    </row>
    <row r="27" spans="1:8" ht="15.75">
      <c r="B27" s="244"/>
      <c r="C27" s="244"/>
      <c r="D27" s="218"/>
      <c r="F27" s="244"/>
      <c r="H27" s="213"/>
    </row>
    <row r="28" spans="1:8" ht="15.75">
      <c r="A28" s="218"/>
      <c r="B28" s="218"/>
      <c r="C28" s="218"/>
      <c r="D28" s="218"/>
      <c r="E28" s="3" t="s">
        <v>367</v>
      </c>
      <c r="F28" s="244"/>
      <c r="H28" s="54"/>
    </row>
    <row r="29" spans="1:8" ht="15.75">
      <c r="A29" s="218"/>
      <c r="B29" s="218"/>
      <c r="C29" s="218"/>
      <c r="D29" s="218"/>
      <c r="E29" s="17" t="s">
        <v>234</v>
      </c>
      <c r="F29" s="244"/>
      <c r="H29" s="54"/>
    </row>
    <row r="30" spans="1:8" ht="15.75">
      <c r="A30" s="219"/>
      <c r="B30" s="28"/>
      <c r="C30" s="28"/>
      <c r="D30" s="28"/>
      <c r="E30" s="60" t="s">
        <v>241</v>
      </c>
      <c r="F30" s="28"/>
      <c r="G30" s="205"/>
      <c r="H30" s="54"/>
    </row>
    <row r="31" spans="1:8" ht="15.75">
      <c r="A31" s="43"/>
      <c r="B31" s="43"/>
      <c r="C31" s="43"/>
      <c r="D31" s="244"/>
      <c r="E31" s="20" t="s">
        <v>14</v>
      </c>
      <c r="F31" s="244"/>
      <c r="G31" s="198"/>
      <c r="H31" s="54"/>
    </row>
    <row r="32" spans="1:8" ht="15.75">
      <c r="A32" s="337" t="s">
        <v>99</v>
      </c>
      <c r="B32" s="244"/>
      <c r="C32" s="244"/>
      <c r="D32" s="244"/>
      <c r="E32" s="43"/>
      <c r="F32" s="43"/>
      <c r="G32" s="198"/>
      <c r="H32" s="54"/>
    </row>
    <row r="33" spans="1:8" ht="15.75">
      <c r="A33" s="337"/>
      <c r="B33" s="244"/>
      <c r="C33" s="244"/>
      <c r="D33" s="244"/>
      <c r="E33" s="43"/>
      <c r="F33" s="43"/>
      <c r="G33" s="198"/>
      <c r="H33" s="54"/>
    </row>
    <row r="34" spans="1:8" ht="15.75">
      <c r="A34" s="337"/>
      <c r="B34" s="244"/>
      <c r="C34" s="244"/>
      <c r="D34" s="244"/>
      <c r="E34" s="43"/>
      <c r="F34" s="43"/>
      <c r="G34" s="198"/>
      <c r="H34" s="54"/>
    </row>
    <row r="35" spans="1:8" ht="15.75">
      <c r="A35" s="43"/>
      <c r="B35" s="43"/>
      <c r="C35" s="43"/>
      <c r="D35" s="43"/>
      <c r="E35" s="43"/>
      <c r="F35" s="43"/>
      <c r="G35" s="54"/>
      <c r="H35" s="54"/>
    </row>
    <row r="36" spans="1:8" ht="15.75">
      <c r="A36" s="43"/>
      <c r="B36" s="43"/>
      <c r="C36" s="43"/>
      <c r="D36" s="43"/>
      <c r="E36" s="43"/>
      <c r="F36" s="43"/>
      <c r="G36" s="54"/>
      <c r="H36" s="54"/>
    </row>
    <row r="37" spans="1:8" ht="15.75">
      <c r="A37" s="43"/>
      <c r="B37" s="43"/>
      <c r="C37" s="43"/>
      <c r="D37" s="43"/>
      <c r="E37" s="43"/>
      <c r="F37" s="43"/>
      <c r="G37" s="54"/>
      <c r="H37" s="54"/>
    </row>
    <row r="38" spans="1:8">
      <c r="A38" s="54"/>
      <c r="B38" s="54"/>
      <c r="C38" s="54"/>
      <c r="D38" s="54"/>
      <c r="E38" s="54"/>
      <c r="F38" s="54"/>
      <c r="G38" s="54"/>
      <c r="H38" s="54"/>
    </row>
    <row r="39" spans="1:8">
      <c r="A39" s="54"/>
      <c r="B39" s="54"/>
      <c r="C39" s="54"/>
      <c r="D39" s="54"/>
      <c r="E39" s="54"/>
      <c r="F39" s="54"/>
      <c r="G39" s="54"/>
      <c r="H39" s="54"/>
    </row>
    <row r="40" spans="1:8">
      <c r="A40" s="54"/>
      <c r="B40" s="54"/>
      <c r="C40" s="54"/>
      <c r="D40" s="54"/>
      <c r="E40" s="54"/>
      <c r="F40" s="54"/>
      <c r="G40" s="54"/>
      <c r="H40" s="54"/>
    </row>
    <row r="41" spans="1:8">
      <c r="A41" s="54"/>
      <c r="B41" s="54"/>
      <c r="C41" s="54"/>
      <c r="D41" s="54"/>
      <c r="E41" s="54"/>
      <c r="F41" s="54"/>
      <c r="G41" s="54"/>
      <c r="H41" s="54"/>
    </row>
  </sheetData>
  <mergeCells count="10">
    <mergeCell ref="G8:G9"/>
    <mergeCell ref="A3:F3"/>
    <mergeCell ref="A4:F4"/>
    <mergeCell ref="A8:A11"/>
    <mergeCell ref="B8:B11"/>
    <mergeCell ref="C8:C11"/>
    <mergeCell ref="D8:D9"/>
    <mergeCell ref="E8:E11"/>
    <mergeCell ref="F8:F11"/>
    <mergeCell ref="B6:F6"/>
  </mergeCells>
  <pageMargins left="0.65" right="0.75" top="1.25" bottom="0.25" header="0.5" footer="0.5"/>
  <pageSetup paperSize="9" scale="90" firstPageNumber="48" orientation="landscape" useFirstPageNumber="1" r:id="rId1"/>
  <headerFooter differentOddEven="1" differentFirst="1">
    <oddFooter>&amp;C&amp;10&amp;P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30"/>
  <sheetViews>
    <sheetView topLeftCell="A7" workbookViewId="0">
      <selection activeCell="D21" sqref="D21:I21"/>
    </sheetView>
  </sheetViews>
  <sheetFormatPr defaultColWidth="8.85546875" defaultRowHeight="15.75"/>
  <cols>
    <col min="1" max="1" width="8.85546875" style="344"/>
    <col min="2" max="2" width="28.42578125" style="344" customWidth="1"/>
    <col min="3" max="3" width="18.7109375" style="345" customWidth="1"/>
    <col min="4" max="4" width="13.140625" style="345" customWidth="1"/>
    <col min="5" max="5" width="12.5703125" style="345" customWidth="1"/>
    <col min="6" max="6" width="11.42578125" style="345" customWidth="1"/>
    <col min="7" max="7" width="11.5703125" style="345" customWidth="1"/>
    <col min="8" max="8" width="12.42578125" style="345" customWidth="1"/>
    <col min="9" max="9" width="13.85546875" style="344" customWidth="1"/>
    <col min="10" max="16384" width="8.85546875" style="344"/>
  </cols>
  <sheetData>
    <row r="1" spans="1:26" ht="18.75">
      <c r="A1" s="347"/>
      <c r="B1" s="347"/>
      <c r="C1" s="348"/>
      <c r="D1" s="348"/>
      <c r="E1" s="348"/>
      <c r="F1" s="348"/>
      <c r="G1" s="348"/>
      <c r="H1" s="348"/>
      <c r="I1" s="349" t="s">
        <v>399</v>
      </c>
      <c r="J1" s="347"/>
      <c r="X1" s="346"/>
    </row>
    <row r="2" spans="1:26" ht="30.75">
      <c r="A2" s="1397" t="s">
        <v>830</v>
      </c>
      <c r="B2" s="1397"/>
      <c r="C2" s="1397"/>
      <c r="D2" s="1397"/>
      <c r="E2" s="1397"/>
      <c r="F2" s="1397"/>
      <c r="G2" s="1397"/>
      <c r="H2" s="1397"/>
      <c r="I2" s="1397"/>
      <c r="L2" s="350"/>
      <c r="M2" s="351"/>
      <c r="O2" s="352"/>
      <c r="P2" s="353"/>
      <c r="Q2" s="351"/>
      <c r="U2" s="354"/>
      <c r="V2" s="351"/>
      <c r="X2" s="351"/>
      <c r="Y2" s="351"/>
      <c r="Z2" s="351"/>
    </row>
    <row r="3" spans="1:26" ht="23.25">
      <c r="J3" s="355"/>
      <c r="K3" s="351"/>
      <c r="L3" s="351"/>
      <c r="M3" s="356"/>
      <c r="N3" s="356"/>
      <c r="O3" s="351"/>
      <c r="P3" s="351"/>
      <c r="Q3" s="351"/>
      <c r="R3" s="351"/>
      <c r="S3" s="351"/>
      <c r="T3" s="351"/>
      <c r="U3" s="351"/>
      <c r="V3" s="351"/>
      <c r="W3" s="351"/>
      <c r="X3" s="351"/>
      <c r="Y3" s="351"/>
    </row>
    <row r="4" spans="1:26" ht="23.25">
      <c r="A4" s="1381" t="s">
        <v>1542</v>
      </c>
      <c r="B4" s="1381"/>
      <c r="C4" s="1381"/>
      <c r="D4" s="1381"/>
      <c r="E4" s="1381"/>
      <c r="F4" s="1381"/>
      <c r="G4" s="1381"/>
      <c r="H4" s="1407" t="s">
        <v>1490</v>
      </c>
      <c r="I4" s="1407"/>
      <c r="J4" s="1407"/>
      <c r="K4" s="351"/>
      <c r="L4" s="351"/>
      <c r="M4" s="356"/>
      <c r="N4" s="356"/>
      <c r="O4" s="351"/>
      <c r="P4" s="351"/>
      <c r="Q4" s="351"/>
      <c r="R4" s="351"/>
      <c r="S4" s="351"/>
      <c r="T4" s="351"/>
      <c r="U4" s="351"/>
      <c r="V4" s="351"/>
      <c r="W4" s="351"/>
      <c r="X4" s="351"/>
      <c r="Y4" s="351"/>
    </row>
    <row r="5" spans="1:26" ht="18.75">
      <c r="A5" s="1406" t="s">
        <v>1543</v>
      </c>
      <c r="B5" s="1406"/>
      <c r="C5" s="1406"/>
      <c r="E5" s="357"/>
      <c r="J5" s="355"/>
      <c r="K5" s="351"/>
      <c r="L5" s="351"/>
    </row>
    <row r="6" spans="1:26" ht="16.5" thickBot="1">
      <c r="A6" s="346"/>
      <c r="C6" s="357"/>
      <c r="D6" s="358"/>
    </row>
    <row r="7" spans="1:26" ht="16.5" thickBot="1">
      <c r="A7" s="1398" t="s">
        <v>443</v>
      </c>
      <c r="B7" s="1400" t="s">
        <v>866</v>
      </c>
      <c r="C7" s="1401"/>
      <c r="D7" s="1401"/>
      <c r="E7" s="1402"/>
      <c r="F7" s="1403" t="s">
        <v>671</v>
      </c>
      <c r="G7" s="1404"/>
      <c r="H7" s="1405"/>
      <c r="I7" s="1398" t="s">
        <v>672</v>
      </c>
    </row>
    <row r="8" spans="1:26" s="364" customFormat="1" ht="66.75" customHeight="1" thickBot="1">
      <c r="A8" s="1399"/>
      <c r="B8" s="359" t="s">
        <v>673</v>
      </c>
      <c r="C8" s="360" t="s">
        <v>674</v>
      </c>
      <c r="D8" s="361" t="s">
        <v>675</v>
      </c>
      <c r="E8" s="362" t="s">
        <v>676</v>
      </c>
      <c r="F8" s="363" t="s">
        <v>677</v>
      </c>
      <c r="G8" s="363" t="s">
        <v>678</v>
      </c>
      <c r="H8" s="363" t="s">
        <v>679</v>
      </c>
      <c r="I8" s="1399"/>
      <c r="M8" s="365"/>
      <c r="N8" s="365"/>
      <c r="S8" s="365"/>
    </row>
    <row r="9" spans="1:26" s="364" customFormat="1" ht="16.5" thickBot="1">
      <c r="A9" s="366">
        <v>1</v>
      </c>
      <c r="B9" s="367">
        <v>2</v>
      </c>
      <c r="C9" s="368">
        <v>3</v>
      </c>
      <c r="D9" s="369">
        <v>4</v>
      </c>
      <c r="E9" s="370">
        <v>5</v>
      </c>
      <c r="F9" s="1394">
        <v>6</v>
      </c>
      <c r="G9" s="1395"/>
      <c r="H9" s="1396"/>
      <c r="I9" s="371">
        <v>7</v>
      </c>
      <c r="M9" s="365"/>
      <c r="N9" s="365"/>
      <c r="S9" s="365"/>
    </row>
    <row r="10" spans="1:26" s="364" customFormat="1" ht="15">
      <c r="A10" s="372"/>
      <c r="B10" s="373"/>
      <c r="C10" s="374"/>
      <c r="D10" s="374"/>
      <c r="E10" s="375"/>
      <c r="F10" s="376"/>
      <c r="G10" s="377"/>
      <c r="H10" s="377"/>
      <c r="I10" s="378"/>
      <c r="M10" s="379"/>
      <c r="N10" s="379"/>
      <c r="S10" s="379"/>
      <c r="U10" s="365"/>
    </row>
    <row r="11" spans="1:26" s="364" customFormat="1" ht="15">
      <c r="A11" s="372">
        <v>1</v>
      </c>
      <c r="B11" s="651" t="s">
        <v>1544</v>
      </c>
      <c r="C11" s="673">
        <v>0</v>
      </c>
      <c r="D11" s="673">
        <v>0</v>
      </c>
      <c r="E11" s="673">
        <v>0</v>
      </c>
      <c r="F11" s="380" t="s">
        <v>1507</v>
      </c>
      <c r="G11" s="380" t="s">
        <v>1507</v>
      </c>
      <c r="H11" s="380" t="s">
        <v>1507</v>
      </c>
      <c r="I11" s="380" t="s">
        <v>1507</v>
      </c>
    </row>
    <row r="12" spans="1:26" s="364" customFormat="1" ht="15">
      <c r="A12" s="372">
        <v>2</v>
      </c>
      <c r="B12" s="651" t="s">
        <v>1545</v>
      </c>
      <c r="C12" s="673">
        <v>0</v>
      </c>
      <c r="D12" s="673">
        <v>0</v>
      </c>
      <c r="E12" s="673">
        <v>0</v>
      </c>
      <c r="F12" s="380" t="s">
        <v>1507</v>
      </c>
      <c r="G12" s="380" t="s">
        <v>1507</v>
      </c>
      <c r="H12" s="380" t="s">
        <v>1507</v>
      </c>
      <c r="I12" s="380" t="s">
        <v>1507</v>
      </c>
    </row>
    <row r="13" spans="1:26" s="364" customFormat="1" ht="15">
      <c r="A13" s="372">
        <v>3</v>
      </c>
      <c r="B13" s="651" t="s">
        <v>1546</v>
      </c>
      <c r="C13" s="917">
        <v>20898</v>
      </c>
      <c r="D13" s="917">
        <v>20898</v>
      </c>
      <c r="E13" s="673">
        <v>0</v>
      </c>
      <c r="F13" s="380" t="s">
        <v>1507</v>
      </c>
      <c r="G13" s="380" t="s">
        <v>1507</v>
      </c>
      <c r="H13" s="380" t="s">
        <v>1507</v>
      </c>
      <c r="I13" s="380" t="s">
        <v>1507</v>
      </c>
    </row>
    <row r="14" spans="1:26" s="364" customFormat="1" thickBot="1">
      <c r="A14" s="381"/>
      <c r="B14" s="382"/>
      <c r="C14" s="383"/>
      <c r="D14" s="383"/>
      <c r="E14" s="383"/>
      <c r="F14" s="384"/>
      <c r="G14" s="385"/>
      <c r="H14" s="385"/>
      <c r="I14" s="386"/>
    </row>
    <row r="15" spans="1:26" s="364" customFormat="1" ht="15">
      <c r="C15" s="387"/>
      <c r="D15" s="387"/>
      <c r="E15" s="387"/>
      <c r="F15" s="387"/>
      <c r="G15" s="387"/>
      <c r="H15" s="387"/>
    </row>
    <row r="16" spans="1:26" s="364" customFormat="1" ht="15">
      <c r="A16" s="388"/>
      <c r="B16" s="388"/>
      <c r="C16" s="389"/>
      <c r="D16" s="389"/>
      <c r="E16" s="390"/>
      <c r="F16" s="390"/>
      <c r="G16" s="390"/>
      <c r="H16" s="390"/>
    </row>
    <row r="17" spans="1:9" s="364" customFormat="1" ht="15">
      <c r="A17" s="388" t="s">
        <v>1581</v>
      </c>
      <c r="B17" s="388"/>
      <c r="C17" s="389"/>
      <c r="D17" s="916"/>
      <c r="E17" s="390"/>
      <c r="F17" s="390"/>
      <c r="G17" s="390"/>
      <c r="H17" s="390"/>
    </row>
    <row r="18" spans="1:9" s="364" customFormat="1" ht="15">
      <c r="A18" s="388"/>
      <c r="B18" s="388"/>
      <c r="C18" s="389"/>
      <c r="D18" s="1408" t="s">
        <v>1580</v>
      </c>
      <c r="E18" s="1408"/>
      <c r="F18" s="1408"/>
      <c r="G18" s="1408"/>
      <c r="H18" s="1408"/>
    </row>
    <row r="19" spans="1:9" s="364" customFormat="1" ht="31.5" customHeight="1">
      <c r="C19" s="387"/>
      <c r="D19" s="1317" t="s">
        <v>680</v>
      </c>
      <c r="E19" s="1317"/>
      <c r="F19" s="1317"/>
      <c r="G19" s="1317"/>
      <c r="H19" s="1317"/>
      <c r="I19" s="1317"/>
    </row>
    <row r="20" spans="1:9" s="364" customFormat="1">
      <c r="C20" s="387"/>
      <c r="D20" s="1379" t="s">
        <v>12</v>
      </c>
      <c r="E20" s="1379"/>
      <c r="F20" s="1379"/>
      <c r="G20" s="1379"/>
      <c r="H20" s="1379"/>
      <c r="I20" s="1379"/>
    </row>
    <row r="21" spans="1:9" s="364" customFormat="1">
      <c r="C21" s="391"/>
      <c r="D21" s="1379" t="s">
        <v>14</v>
      </c>
      <c r="E21" s="1379"/>
      <c r="F21" s="1379"/>
      <c r="G21" s="1379"/>
      <c r="H21" s="1379"/>
      <c r="I21" s="1379"/>
    </row>
    <row r="22" spans="1:9" s="364" customFormat="1">
      <c r="C22" s="391"/>
      <c r="D22" s="391"/>
      <c r="E22" s="391"/>
      <c r="F22" s="391"/>
      <c r="G22" s="391"/>
      <c r="H22" s="391"/>
      <c r="I22" s="289"/>
    </row>
    <row r="23" spans="1:9" s="364" customFormat="1">
      <c r="C23" s="387"/>
      <c r="D23" s="392"/>
      <c r="E23" s="387"/>
      <c r="F23" s="387"/>
      <c r="G23" s="387"/>
      <c r="H23" s="387"/>
    </row>
    <row r="24" spans="1:9" s="364" customFormat="1">
      <c r="C24" s="387"/>
      <c r="D24" s="393"/>
      <c r="E24" s="387"/>
      <c r="F24" s="387"/>
      <c r="G24" s="387"/>
      <c r="H24" s="387"/>
    </row>
    <row r="25" spans="1:9" s="364" customFormat="1" ht="15">
      <c r="C25" s="387"/>
      <c r="D25" s="387"/>
      <c r="E25" s="387"/>
      <c r="F25" s="387"/>
      <c r="G25" s="387"/>
      <c r="H25" s="387"/>
    </row>
    <row r="26" spans="1:9" s="364" customFormat="1" ht="15">
      <c r="C26" s="387"/>
      <c r="D26" s="387"/>
      <c r="E26" s="387"/>
      <c r="F26" s="387"/>
      <c r="G26" s="387"/>
      <c r="H26" s="387"/>
    </row>
    <row r="27" spans="1:9">
      <c r="D27" s="387"/>
      <c r="E27" s="387"/>
      <c r="F27" s="387"/>
      <c r="G27" s="387"/>
      <c r="H27" s="387"/>
    </row>
    <row r="28" spans="1:9">
      <c r="D28" s="387"/>
      <c r="E28" s="387"/>
      <c r="F28" s="387"/>
      <c r="G28" s="387"/>
      <c r="H28" s="387"/>
    </row>
    <row r="29" spans="1:9">
      <c r="D29" s="387"/>
      <c r="E29" s="387"/>
      <c r="F29" s="387"/>
      <c r="G29" s="387"/>
      <c r="H29" s="387"/>
    </row>
    <row r="30" spans="1:9">
      <c r="D30" s="387"/>
      <c r="E30" s="387"/>
      <c r="F30" s="387"/>
      <c r="G30" s="387"/>
      <c r="H30" s="387"/>
    </row>
  </sheetData>
  <protectedRanges>
    <protectedRange sqref="B5 A4:A6 D4:I6 B4:C4 B6:C6 A17:C22 G17:I22 D20 D22:F22 D21:E21 F17:F20 D17:E19 A10:I14" name="Range1"/>
  </protectedRanges>
  <mergeCells count="13">
    <mergeCell ref="D21:I21"/>
    <mergeCell ref="D20:I20"/>
    <mergeCell ref="F9:H9"/>
    <mergeCell ref="D19:I19"/>
    <mergeCell ref="A2:I2"/>
    <mergeCell ref="A4:G4"/>
    <mergeCell ref="A7:A8"/>
    <mergeCell ref="B7:E7"/>
    <mergeCell ref="F7:H7"/>
    <mergeCell ref="I7:I8"/>
    <mergeCell ref="A5:C5"/>
    <mergeCell ref="H4:J4"/>
    <mergeCell ref="D18:H18"/>
  </mergeCells>
  <pageMargins left="0.7" right="0.28000000000000003" top="1.75" bottom="0.5" header="0.3" footer="0.3"/>
  <pageSetup paperSize="9" firstPageNumber="49" orientation="landscape"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
  <sheetViews>
    <sheetView workbookViewId="0">
      <selection activeCell="B1" sqref="B1:O6"/>
    </sheetView>
  </sheetViews>
  <sheetFormatPr defaultColWidth="9.7109375" defaultRowHeight="15"/>
  <cols>
    <col min="1" max="16384" width="9.7109375" style="285"/>
  </cols>
  <sheetData>
    <row r="1" spans="2:15" ht="15.75">
      <c r="O1" s="288"/>
    </row>
    <row r="2" spans="2:15">
      <c r="N2" s="421" t="s">
        <v>686</v>
      </c>
    </row>
    <row r="3" spans="2:15" ht="27.75">
      <c r="B3" s="1409" t="s">
        <v>867</v>
      </c>
      <c r="C3" s="1409"/>
      <c r="D3" s="1409"/>
      <c r="E3" s="1409"/>
      <c r="F3" s="1409"/>
      <c r="G3" s="1409"/>
      <c r="H3" s="1409"/>
      <c r="I3" s="1409"/>
      <c r="J3" s="1409"/>
      <c r="K3" s="1409"/>
      <c r="L3" s="1409"/>
      <c r="M3" s="1409"/>
      <c r="N3" s="1409"/>
      <c r="O3" s="1409"/>
    </row>
    <row r="6" spans="2:15" ht="15.75">
      <c r="B6" s="1381" t="s">
        <v>1508</v>
      </c>
      <c r="C6" s="1381"/>
      <c r="D6" s="1381"/>
      <c r="E6" s="1381"/>
      <c r="F6" s="1381"/>
      <c r="G6" s="1381"/>
      <c r="H6" s="1381"/>
      <c r="I6" s="1381"/>
      <c r="J6" s="1381"/>
      <c r="K6" s="1381"/>
      <c r="M6" s="329" t="s">
        <v>1490</v>
      </c>
    </row>
  </sheetData>
  <mergeCells count="2">
    <mergeCell ref="B3:O3"/>
    <mergeCell ref="B6:K6"/>
  </mergeCells>
  <pageMargins left="0.7" right="0.22"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2" sqref="E12"/>
    </sheetView>
  </sheetViews>
  <sheetFormatPr defaultRowHeight="15"/>
  <cols>
    <col min="1" max="1" width="15.7109375" customWidth="1"/>
    <col min="2" max="2" width="50.7109375" customWidth="1"/>
    <col min="3" max="3" width="2.7109375" customWidth="1"/>
    <col min="4" max="13" width="16.7109375" customWidth="1"/>
  </cols>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5"/>
  <sheetViews>
    <sheetView workbookViewId="0">
      <selection sqref="A1:AG1155"/>
    </sheetView>
  </sheetViews>
  <sheetFormatPr defaultRowHeight="15"/>
  <cols>
    <col min="1" max="1" width="3.7109375" customWidth="1"/>
    <col min="2" max="3" width="2.7109375" customWidth="1"/>
    <col min="4" max="4" width="13.7109375" customWidth="1"/>
    <col min="5" max="5" width="10.7109375" customWidth="1"/>
    <col min="6" max="6" width="44.7109375" customWidth="1"/>
    <col min="7" max="8" width="2.7109375" customWidth="1"/>
    <col min="9" max="16" width="14.7109375" customWidth="1"/>
    <col min="17" max="17" width="5.7109375" customWidth="1"/>
    <col min="18" max="18" width="10.7109375" customWidth="1"/>
    <col min="19" max="19" width="8.7109375" customWidth="1"/>
    <col min="20" max="20" width="36.7109375" customWidth="1"/>
    <col min="21" max="21" width="15.7109375" customWidth="1"/>
    <col min="22" max="23" width="14.7109375" customWidth="1"/>
    <col min="24" max="24" width="16.7109375" customWidth="1"/>
    <col min="25" max="25" width="50.7109375" customWidth="1"/>
    <col min="26" max="28" width="16.7109375" customWidth="1"/>
    <col min="29" max="30" width="4.7109375" customWidth="1"/>
    <col min="31" max="33" width="16.7109375" customWidth="1"/>
  </cols>
  <sheetData>
    <row r="1" spans="1:33">
      <c r="A1" t="s">
        <v>905</v>
      </c>
      <c r="B1" t="s">
        <v>906</v>
      </c>
      <c r="C1" t="s">
        <v>907</v>
      </c>
      <c r="D1" t="s">
        <v>908</v>
      </c>
      <c r="E1" t="s">
        <v>909</v>
      </c>
      <c r="F1" t="s">
        <v>910</v>
      </c>
      <c r="G1" t="s">
        <v>911</v>
      </c>
      <c r="H1" t="s">
        <v>912</v>
      </c>
      <c r="I1" t="s">
        <v>913</v>
      </c>
      <c r="J1" t="s">
        <v>914</v>
      </c>
      <c r="K1" t="s">
        <v>915</v>
      </c>
      <c r="L1" t="s">
        <v>916</v>
      </c>
      <c r="M1" t="s">
        <v>917</v>
      </c>
      <c r="N1" t="s">
        <v>918</v>
      </c>
      <c r="O1" t="s">
        <v>919</v>
      </c>
      <c r="P1" t="s">
        <v>920</v>
      </c>
      <c r="Q1" t="s">
        <v>921</v>
      </c>
      <c r="R1" t="s">
        <v>922</v>
      </c>
      <c r="S1" t="s">
        <v>923</v>
      </c>
      <c r="T1" t="s">
        <v>924</v>
      </c>
      <c r="U1" t="s">
        <v>925</v>
      </c>
      <c r="V1" t="s">
        <v>926</v>
      </c>
      <c r="W1" t="s">
        <v>915</v>
      </c>
      <c r="X1" t="s">
        <v>927</v>
      </c>
      <c r="Y1" t="s">
        <v>928</v>
      </c>
      <c r="Z1" t="s">
        <v>929</v>
      </c>
      <c r="AA1" t="s">
        <v>930</v>
      </c>
      <c r="AB1" t="s">
        <v>931</v>
      </c>
      <c r="AC1" t="s">
        <v>932</v>
      </c>
      <c r="AD1" t="s">
        <v>933</v>
      </c>
      <c r="AE1" t="s">
        <v>934</v>
      </c>
      <c r="AF1" t="s">
        <v>935</v>
      </c>
      <c r="AG1" t="s">
        <v>936</v>
      </c>
    </row>
    <row r="2" spans="1:33">
      <c r="F2" t="s">
        <v>937</v>
      </c>
      <c r="T2" t="s">
        <v>938</v>
      </c>
      <c r="AD2" t="s">
        <v>939</v>
      </c>
    </row>
    <row r="3" spans="1:33">
      <c r="T3" t="s">
        <v>938</v>
      </c>
    </row>
    <row r="4" spans="1:33">
      <c r="T4" t="s">
        <v>938</v>
      </c>
    </row>
    <row r="5" spans="1:33">
      <c r="T5" t="s">
        <v>938</v>
      </c>
    </row>
    <row r="6" spans="1:33">
      <c r="T6" t="s">
        <v>938</v>
      </c>
    </row>
    <row r="7" spans="1:33">
      <c r="T7" t="s">
        <v>938</v>
      </c>
    </row>
    <row r="8" spans="1:33">
      <c r="T8" t="s">
        <v>938</v>
      </c>
    </row>
    <row r="9" spans="1:33">
      <c r="T9" t="s">
        <v>938</v>
      </c>
    </row>
    <row r="10" spans="1:33">
      <c r="F10" t="s">
        <v>940</v>
      </c>
      <c r="T10" t="s">
        <v>938</v>
      </c>
      <c r="AD10" t="s">
        <v>941</v>
      </c>
    </row>
    <row r="11" spans="1:33">
      <c r="T11" t="s">
        <v>938</v>
      </c>
      <c r="AD11" t="s">
        <v>942</v>
      </c>
    </row>
    <row r="12" spans="1:33">
      <c r="T12" t="s">
        <v>938</v>
      </c>
      <c r="AD12" t="s">
        <v>943</v>
      </c>
    </row>
    <row r="13" spans="1:33">
      <c r="T13" t="s">
        <v>938</v>
      </c>
      <c r="AD13" t="s">
        <v>944</v>
      </c>
    </row>
    <row r="14" spans="1:33">
      <c r="T14" t="s">
        <v>938</v>
      </c>
      <c r="AD14" t="s">
        <v>945</v>
      </c>
    </row>
    <row r="15" spans="1:33">
      <c r="T15" t="s">
        <v>938</v>
      </c>
      <c r="AD15" t="s">
        <v>946</v>
      </c>
    </row>
    <row r="16" spans="1:33">
      <c r="F16" t="s">
        <v>947</v>
      </c>
      <c r="G16" t="s">
        <v>711</v>
      </c>
      <c r="T16" t="s">
        <v>938</v>
      </c>
      <c r="AD16" t="s">
        <v>948</v>
      </c>
    </row>
    <row r="17" spans="1:33">
      <c r="F17" t="s">
        <v>949</v>
      </c>
      <c r="T17" t="s">
        <v>938</v>
      </c>
      <c r="AD17" t="s">
        <v>950</v>
      </c>
    </row>
    <row r="18" spans="1:33">
      <c r="A18" t="s">
        <v>951</v>
      </c>
      <c r="B18" t="s">
        <v>938</v>
      </c>
      <c r="C18" t="s">
        <v>952</v>
      </c>
      <c r="D18" t="s">
        <v>939</v>
      </c>
      <c r="F18" t="s">
        <v>953</v>
      </c>
      <c r="H18" t="s">
        <v>954</v>
      </c>
      <c r="I18">
        <v>3300000</v>
      </c>
      <c r="J18">
        <v>79200</v>
      </c>
      <c r="K18">
        <v>0</v>
      </c>
      <c r="L18">
        <v>3379200</v>
      </c>
      <c r="M18">
        <v>3379199</v>
      </c>
      <c r="N18">
        <v>0</v>
      </c>
      <c r="O18">
        <v>3379199</v>
      </c>
      <c r="P18">
        <v>1</v>
      </c>
      <c r="Q18">
        <v>0</v>
      </c>
      <c r="S18">
        <v>2.4</v>
      </c>
      <c r="T18" t="s">
        <v>938</v>
      </c>
      <c r="V18">
        <v>3379199</v>
      </c>
      <c r="W18">
        <v>0</v>
      </c>
      <c r="X18">
        <v>0</v>
      </c>
      <c r="Z18">
        <v>0</v>
      </c>
      <c r="AA18">
        <v>0</v>
      </c>
      <c r="AB18">
        <v>0</v>
      </c>
      <c r="AC18">
        <v>0</v>
      </c>
      <c r="AD18" t="s">
        <v>955</v>
      </c>
      <c r="AF18">
        <v>0</v>
      </c>
      <c r="AG18">
        <v>0</v>
      </c>
    </row>
    <row r="19" spans="1:33">
      <c r="A19" t="s">
        <v>951</v>
      </c>
      <c r="B19" t="s">
        <v>938</v>
      </c>
      <c r="C19" t="s">
        <v>952</v>
      </c>
      <c r="D19" t="s">
        <v>941</v>
      </c>
      <c r="F19" t="s">
        <v>956</v>
      </c>
      <c r="H19" t="s">
        <v>954</v>
      </c>
      <c r="I19">
        <v>930000</v>
      </c>
      <c r="J19">
        <v>-85800</v>
      </c>
      <c r="K19">
        <v>-13000</v>
      </c>
      <c r="L19">
        <v>831200</v>
      </c>
      <c r="M19">
        <v>669675</v>
      </c>
      <c r="N19">
        <v>0</v>
      </c>
      <c r="O19">
        <v>669675</v>
      </c>
      <c r="P19">
        <v>161525</v>
      </c>
      <c r="Q19">
        <v>19.43</v>
      </c>
      <c r="R19" t="s">
        <v>957</v>
      </c>
      <c r="S19">
        <v>-10.62</v>
      </c>
      <c r="T19" t="s">
        <v>938</v>
      </c>
      <c r="V19">
        <v>669675</v>
      </c>
      <c r="W19">
        <v>-13000</v>
      </c>
      <c r="X19">
        <v>13000</v>
      </c>
      <c r="Z19">
        <v>0</v>
      </c>
      <c r="AA19">
        <v>0</v>
      </c>
      <c r="AB19">
        <v>0</v>
      </c>
      <c r="AC19">
        <v>0</v>
      </c>
      <c r="AD19" t="s">
        <v>958</v>
      </c>
      <c r="AF19">
        <v>0</v>
      </c>
      <c r="AG19">
        <v>0</v>
      </c>
    </row>
    <row r="20" spans="1:33">
      <c r="A20" t="s">
        <v>951</v>
      </c>
      <c r="B20" t="s">
        <v>938</v>
      </c>
      <c r="C20" t="s">
        <v>952</v>
      </c>
      <c r="D20" t="s">
        <v>942</v>
      </c>
      <c r="F20" t="s">
        <v>959</v>
      </c>
      <c r="H20" t="s">
        <v>954</v>
      </c>
      <c r="I20">
        <v>1800000</v>
      </c>
      <c r="J20">
        <v>131000</v>
      </c>
      <c r="K20">
        <v>0</v>
      </c>
      <c r="L20">
        <v>1931000</v>
      </c>
      <c r="M20">
        <v>1915489</v>
      </c>
      <c r="N20">
        <v>0</v>
      </c>
      <c r="O20">
        <v>1915489</v>
      </c>
      <c r="P20">
        <v>15511</v>
      </c>
      <c r="Q20">
        <v>0.8</v>
      </c>
      <c r="S20">
        <v>7.28</v>
      </c>
      <c r="T20" t="s">
        <v>938</v>
      </c>
      <c r="V20">
        <v>1915489</v>
      </c>
      <c r="W20">
        <v>0</v>
      </c>
      <c r="X20">
        <v>0</v>
      </c>
      <c r="Z20">
        <v>0</v>
      </c>
      <c r="AA20">
        <v>0</v>
      </c>
      <c r="AB20">
        <v>0</v>
      </c>
      <c r="AC20">
        <v>0</v>
      </c>
      <c r="AD20" t="s">
        <v>960</v>
      </c>
      <c r="AF20">
        <v>0</v>
      </c>
      <c r="AG20">
        <v>0</v>
      </c>
    </row>
    <row r="21" spans="1:33">
      <c r="A21" t="s">
        <v>951</v>
      </c>
      <c r="B21" t="s">
        <v>938</v>
      </c>
      <c r="C21" t="s">
        <v>952</v>
      </c>
      <c r="D21" t="s">
        <v>961</v>
      </c>
      <c r="E21" t="s">
        <v>962</v>
      </c>
      <c r="F21" t="s">
        <v>963</v>
      </c>
      <c r="I21">
        <v>6030000</v>
      </c>
      <c r="J21">
        <v>124400</v>
      </c>
      <c r="K21">
        <v>-13000</v>
      </c>
      <c r="L21">
        <v>6141400</v>
      </c>
      <c r="M21">
        <v>5964363</v>
      </c>
      <c r="N21">
        <v>0</v>
      </c>
      <c r="O21">
        <v>5964363</v>
      </c>
      <c r="P21">
        <v>177037</v>
      </c>
      <c r="Q21">
        <v>2.88</v>
      </c>
      <c r="S21">
        <v>1.85</v>
      </c>
      <c r="T21" t="s">
        <v>938</v>
      </c>
      <c r="V21">
        <v>5964363</v>
      </c>
      <c r="W21">
        <v>-13000</v>
      </c>
      <c r="X21">
        <v>13000</v>
      </c>
      <c r="Z21">
        <v>0</v>
      </c>
      <c r="AA21">
        <v>0</v>
      </c>
      <c r="AB21">
        <v>0</v>
      </c>
      <c r="AC21">
        <v>0</v>
      </c>
      <c r="AD21" t="s">
        <v>964</v>
      </c>
      <c r="AF21">
        <v>0</v>
      </c>
      <c r="AG21">
        <v>0</v>
      </c>
    </row>
    <row r="22" spans="1:33">
      <c r="F22" t="s">
        <v>965</v>
      </c>
      <c r="G22" t="s">
        <v>712</v>
      </c>
      <c r="T22" t="s">
        <v>938</v>
      </c>
      <c r="AD22" t="s">
        <v>966</v>
      </c>
    </row>
    <row r="23" spans="1:33">
      <c r="F23" t="s">
        <v>967</v>
      </c>
      <c r="T23" t="s">
        <v>938</v>
      </c>
      <c r="AD23" t="s">
        <v>968</v>
      </c>
    </row>
    <row r="24" spans="1:33">
      <c r="A24" t="s">
        <v>951</v>
      </c>
      <c r="B24" t="s">
        <v>938</v>
      </c>
      <c r="C24" t="s">
        <v>952</v>
      </c>
      <c r="D24" t="s">
        <v>969</v>
      </c>
      <c r="F24" t="s">
        <v>970</v>
      </c>
      <c r="H24" t="s">
        <v>954</v>
      </c>
      <c r="I24">
        <v>220000</v>
      </c>
      <c r="J24">
        <v>-13200</v>
      </c>
      <c r="K24">
        <v>0</v>
      </c>
      <c r="L24">
        <v>206800</v>
      </c>
      <c r="M24">
        <v>181200</v>
      </c>
      <c r="N24">
        <v>0</v>
      </c>
      <c r="O24">
        <v>181200</v>
      </c>
      <c r="P24">
        <v>25600</v>
      </c>
      <c r="Q24">
        <v>12.38</v>
      </c>
      <c r="R24" t="s">
        <v>957</v>
      </c>
      <c r="S24">
        <v>-6</v>
      </c>
      <c r="T24" t="s">
        <v>938</v>
      </c>
      <c r="V24">
        <v>181200</v>
      </c>
      <c r="W24">
        <v>0</v>
      </c>
      <c r="X24">
        <v>0</v>
      </c>
      <c r="Z24">
        <v>0</v>
      </c>
      <c r="AA24">
        <v>0</v>
      </c>
      <c r="AB24">
        <v>0</v>
      </c>
      <c r="AC24">
        <v>0</v>
      </c>
      <c r="AD24" t="s">
        <v>971</v>
      </c>
      <c r="AF24">
        <v>0</v>
      </c>
      <c r="AG24">
        <v>0</v>
      </c>
    </row>
    <row r="25" spans="1:33">
      <c r="A25" t="s">
        <v>951</v>
      </c>
      <c r="B25" t="s">
        <v>938</v>
      </c>
      <c r="C25" t="s">
        <v>952</v>
      </c>
      <c r="D25" t="s">
        <v>972</v>
      </c>
      <c r="F25" t="s">
        <v>973</v>
      </c>
      <c r="I25">
        <v>0</v>
      </c>
      <c r="J25">
        <v>0</v>
      </c>
      <c r="K25">
        <v>0</v>
      </c>
      <c r="L25">
        <v>0</v>
      </c>
      <c r="M25">
        <v>0</v>
      </c>
      <c r="N25">
        <v>0</v>
      </c>
      <c r="O25">
        <v>0</v>
      </c>
      <c r="P25">
        <v>0</v>
      </c>
      <c r="Q25">
        <v>0</v>
      </c>
      <c r="S25">
        <v>0</v>
      </c>
      <c r="T25" t="s">
        <v>938</v>
      </c>
      <c r="V25">
        <v>0</v>
      </c>
      <c r="W25">
        <v>0</v>
      </c>
      <c r="X25">
        <v>0</v>
      </c>
      <c r="Z25">
        <v>0</v>
      </c>
      <c r="AA25">
        <v>0</v>
      </c>
      <c r="AB25">
        <v>0</v>
      </c>
      <c r="AC25">
        <v>0</v>
      </c>
      <c r="AD25" t="s">
        <v>974</v>
      </c>
      <c r="AF25">
        <v>0</v>
      </c>
      <c r="AG25">
        <v>0</v>
      </c>
    </row>
    <row r="26" spans="1:33">
      <c r="A26" t="s">
        <v>951</v>
      </c>
      <c r="B26" t="s">
        <v>938</v>
      </c>
      <c r="C26" t="s">
        <v>952</v>
      </c>
      <c r="D26" t="s">
        <v>975</v>
      </c>
      <c r="E26" t="s">
        <v>962</v>
      </c>
      <c r="F26" t="s">
        <v>976</v>
      </c>
      <c r="I26">
        <v>220000</v>
      </c>
      <c r="J26">
        <v>-13200</v>
      </c>
      <c r="K26">
        <v>0</v>
      </c>
      <c r="L26">
        <v>206800</v>
      </c>
      <c r="M26">
        <v>181200</v>
      </c>
      <c r="N26">
        <v>0</v>
      </c>
      <c r="O26">
        <v>181200</v>
      </c>
      <c r="P26">
        <v>25600</v>
      </c>
      <c r="Q26">
        <v>12.38</v>
      </c>
      <c r="S26">
        <v>-6</v>
      </c>
      <c r="T26" t="s">
        <v>938</v>
      </c>
      <c r="V26">
        <v>181200</v>
      </c>
      <c r="W26">
        <v>0</v>
      </c>
      <c r="X26">
        <v>0</v>
      </c>
      <c r="Z26">
        <v>0</v>
      </c>
      <c r="AA26">
        <v>0</v>
      </c>
      <c r="AB26">
        <v>0</v>
      </c>
      <c r="AC26">
        <v>0</v>
      </c>
      <c r="AD26" t="s">
        <v>977</v>
      </c>
      <c r="AF26">
        <v>0</v>
      </c>
      <c r="AG26">
        <v>0</v>
      </c>
    </row>
    <row r="27" spans="1:33">
      <c r="T27" t="s">
        <v>938</v>
      </c>
      <c r="AD27" t="s">
        <v>978</v>
      </c>
    </row>
    <row r="28" spans="1:33">
      <c r="F28" t="s">
        <v>979</v>
      </c>
      <c r="T28" t="s">
        <v>938</v>
      </c>
      <c r="AD28" t="s">
        <v>980</v>
      </c>
    </row>
    <row r="29" spans="1:33">
      <c r="A29" t="s">
        <v>951</v>
      </c>
      <c r="B29" t="s">
        <v>938</v>
      </c>
      <c r="C29" t="s">
        <v>952</v>
      </c>
      <c r="D29" t="s">
        <v>981</v>
      </c>
      <c r="F29" t="s">
        <v>982</v>
      </c>
      <c r="H29" t="s">
        <v>954</v>
      </c>
      <c r="I29">
        <v>380000</v>
      </c>
      <c r="J29">
        <v>-22800</v>
      </c>
      <c r="K29">
        <v>0</v>
      </c>
      <c r="L29">
        <v>357200</v>
      </c>
      <c r="M29">
        <v>332285</v>
      </c>
      <c r="N29">
        <v>0</v>
      </c>
      <c r="O29">
        <v>332285</v>
      </c>
      <c r="P29">
        <v>24915</v>
      </c>
      <c r="Q29">
        <v>6.98</v>
      </c>
      <c r="R29" t="s">
        <v>957</v>
      </c>
      <c r="S29">
        <v>-6</v>
      </c>
      <c r="T29" t="s">
        <v>938</v>
      </c>
      <c r="V29">
        <v>332285</v>
      </c>
      <c r="W29">
        <v>0</v>
      </c>
      <c r="X29">
        <v>0</v>
      </c>
      <c r="Z29">
        <v>0</v>
      </c>
      <c r="AA29">
        <v>0</v>
      </c>
      <c r="AB29">
        <v>0</v>
      </c>
      <c r="AC29">
        <v>0</v>
      </c>
      <c r="AD29" t="s">
        <v>983</v>
      </c>
      <c r="AF29">
        <v>0</v>
      </c>
      <c r="AG29">
        <v>0</v>
      </c>
    </row>
    <row r="30" spans="1:33">
      <c r="A30" t="s">
        <v>951</v>
      </c>
      <c r="B30" t="s">
        <v>938</v>
      </c>
      <c r="C30" t="s">
        <v>952</v>
      </c>
      <c r="D30" t="s">
        <v>984</v>
      </c>
      <c r="F30" t="s">
        <v>985</v>
      </c>
      <c r="H30" t="s">
        <v>954</v>
      </c>
      <c r="I30">
        <v>600000</v>
      </c>
      <c r="J30">
        <v>-36000</v>
      </c>
      <c r="K30">
        <v>0</v>
      </c>
      <c r="L30">
        <v>564000</v>
      </c>
      <c r="M30">
        <v>517049</v>
      </c>
      <c r="N30">
        <v>0</v>
      </c>
      <c r="O30">
        <v>517049</v>
      </c>
      <c r="P30">
        <v>46951</v>
      </c>
      <c r="Q30">
        <v>8.32</v>
      </c>
      <c r="R30" t="s">
        <v>957</v>
      </c>
      <c r="S30">
        <v>-6</v>
      </c>
      <c r="T30" t="s">
        <v>938</v>
      </c>
      <c r="V30">
        <v>517049</v>
      </c>
      <c r="W30">
        <v>0</v>
      </c>
      <c r="X30">
        <v>0</v>
      </c>
      <c r="Z30">
        <v>0</v>
      </c>
      <c r="AA30">
        <v>0</v>
      </c>
      <c r="AB30">
        <v>0</v>
      </c>
      <c r="AC30">
        <v>0</v>
      </c>
      <c r="AD30" t="s">
        <v>986</v>
      </c>
      <c r="AF30">
        <v>0</v>
      </c>
      <c r="AG30">
        <v>0</v>
      </c>
    </row>
    <row r="31" spans="1:33">
      <c r="A31" t="s">
        <v>951</v>
      </c>
      <c r="B31" t="s">
        <v>938</v>
      </c>
      <c r="C31" t="s">
        <v>952</v>
      </c>
      <c r="D31" t="s">
        <v>987</v>
      </c>
      <c r="F31" t="s">
        <v>988</v>
      </c>
      <c r="H31" t="s">
        <v>954</v>
      </c>
      <c r="I31">
        <v>150000</v>
      </c>
      <c r="J31">
        <v>-17000</v>
      </c>
      <c r="K31">
        <v>0</v>
      </c>
      <c r="L31">
        <v>133000</v>
      </c>
      <c r="M31">
        <v>132997</v>
      </c>
      <c r="N31">
        <v>0</v>
      </c>
      <c r="O31">
        <v>132997</v>
      </c>
      <c r="P31">
        <v>3</v>
      </c>
      <c r="Q31">
        <v>0</v>
      </c>
      <c r="S31">
        <v>-11.33</v>
      </c>
      <c r="T31" t="s">
        <v>938</v>
      </c>
      <c r="V31">
        <v>132997</v>
      </c>
      <c r="W31">
        <v>0</v>
      </c>
      <c r="X31">
        <v>0</v>
      </c>
      <c r="Z31">
        <v>0</v>
      </c>
      <c r="AA31">
        <v>0</v>
      </c>
      <c r="AB31">
        <v>0</v>
      </c>
      <c r="AC31">
        <v>0</v>
      </c>
      <c r="AD31" t="s">
        <v>989</v>
      </c>
      <c r="AF31">
        <v>0</v>
      </c>
      <c r="AG31">
        <v>0</v>
      </c>
    </row>
    <row r="32" spans="1:33">
      <c r="A32" t="s">
        <v>951</v>
      </c>
      <c r="B32" t="s">
        <v>938</v>
      </c>
      <c r="C32" t="s">
        <v>952</v>
      </c>
      <c r="D32" t="s">
        <v>990</v>
      </c>
      <c r="F32" t="s">
        <v>991</v>
      </c>
      <c r="I32">
        <v>0</v>
      </c>
      <c r="J32">
        <v>0</v>
      </c>
      <c r="K32">
        <v>0</v>
      </c>
      <c r="L32">
        <v>0</v>
      </c>
      <c r="M32">
        <v>0</v>
      </c>
      <c r="N32">
        <v>0</v>
      </c>
      <c r="O32">
        <v>0</v>
      </c>
      <c r="P32">
        <v>0</v>
      </c>
      <c r="Q32">
        <v>0</v>
      </c>
      <c r="S32">
        <v>0</v>
      </c>
      <c r="T32" t="s">
        <v>938</v>
      </c>
      <c r="V32">
        <v>0</v>
      </c>
      <c r="W32">
        <v>0</v>
      </c>
      <c r="X32">
        <v>0</v>
      </c>
      <c r="Z32">
        <v>0</v>
      </c>
      <c r="AA32">
        <v>0</v>
      </c>
      <c r="AB32">
        <v>0</v>
      </c>
      <c r="AC32">
        <v>0</v>
      </c>
      <c r="AD32" t="s">
        <v>992</v>
      </c>
      <c r="AF32">
        <v>0</v>
      </c>
      <c r="AG32">
        <v>0</v>
      </c>
    </row>
    <row r="33" spans="1:33">
      <c r="A33" t="s">
        <v>951</v>
      </c>
      <c r="B33" t="s">
        <v>938</v>
      </c>
      <c r="C33" t="s">
        <v>952</v>
      </c>
      <c r="D33" t="s">
        <v>993</v>
      </c>
      <c r="E33" t="s">
        <v>994</v>
      </c>
      <c r="F33" t="s">
        <v>995</v>
      </c>
      <c r="H33" t="s">
        <v>996</v>
      </c>
      <c r="I33">
        <v>50000</v>
      </c>
      <c r="J33">
        <v>-3000</v>
      </c>
      <c r="K33">
        <v>0</v>
      </c>
      <c r="L33">
        <v>47000</v>
      </c>
      <c r="M33">
        <v>29716</v>
      </c>
      <c r="N33">
        <v>0</v>
      </c>
      <c r="O33">
        <v>29716</v>
      </c>
      <c r="P33">
        <v>17284</v>
      </c>
      <c r="Q33">
        <v>36.770000000000003</v>
      </c>
      <c r="R33" t="s">
        <v>957</v>
      </c>
      <c r="S33">
        <v>-6</v>
      </c>
      <c r="T33" t="s">
        <v>938</v>
      </c>
      <c r="V33">
        <v>29716</v>
      </c>
      <c r="W33">
        <v>0</v>
      </c>
      <c r="X33">
        <v>0</v>
      </c>
      <c r="Z33">
        <v>0</v>
      </c>
      <c r="AA33">
        <v>0</v>
      </c>
      <c r="AB33">
        <v>0</v>
      </c>
      <c r="AC33">
        <v>0</v>
      </c>
      <c r="AD33" t="s">
        <v>997</v>
      </c>
      <c r="AF33">
        <v>0</v>
      </c>
      <c r="AG33">
        <v>0</v>
      </c>
    </row>
    <row r="34" spans="1:33">
      <c r="A34" t="s">
        <v>951</v>
      </c>
      <c r="B34" t="s">
        <v>938</v>
      </c>
      <c r="C34" t="s">
        <v>952</v>
      </c>
      <c r="D34" t="s">
        <v>998</v>
      </c>
      <c r="F34" t="s">
        <v>999</v>
      </c>
      <c r="I34">
        <v>0</v>
      </c>
      <c r="J34">
        <v>0</v>
      </c>
      <c r="K34">
        <v>0</v>
      </c>
      <c r="L34">
        <v>0</v>
      </c>
      <c r="M34">
        <v>0</v>
      </c>
      <c r="N34">
        <v>0</v>
      </c>
      <c r="O34">
        <v>0</v>
      </c>
      <c r="P34">
        <v>0</v>
      </c>
      <c r="Q34">
        <v>0</v>
      </c>
      <c r="S34">
        <v>0</v>
      </c>
      <c r="T34" t="s">
        <v>938</v>
      </c>
      <c r="V34">
        <v>0</v>
      </c>
      <c r="W34">
        <v>0</v>
      </c>
      <c r="X34">
        <v>0</v>
      </c>
      <c r="Z34">
        <v>0</v>
      </c>
      <c r="AA34">
        <v>0</v>
      </c>
      <c r="AB34">
        <v>0</v>
      </c>
      <c r="AC34">
        <v>0</v>
      </c>
      <c r="AD34" t="s">
        <v>1000</v>
      </c>
      <c r="AF34">
        <v>0</v>
      </c>
      <c r="AG34">
        <v>0</v>
      </c>
    </row>
    <row r="35" spans="1:33">
      <c r="A35" t="s">
        <v>951</v>
      </c>
      <c r="B35" t="s">
        <v>938</v>
      </c>
      <c r="C35" t="s">
        <v>952</v>
      </c>
      <c r="D35" t="s">
        <v>1001</v>
      </c>
      <c r="E35" t="s">
        <v>962</v>
      </c>
      <c r="F35" t="s">
        <v>1002</v>
      </c>
      <c r="I35">
        <v>1180000</v>
      </c>
      <c r="J35">
        <v>-78800</v>
      </c>
      <c r="K35">
        <v>0</v>
      </c>
      <c r="L35">
        <v>1101200</v>
      </c>
      <c r="M35">
        <v>1012047</v>
      </c>
      <c r="N35">
        <v>0</v>
      </c>
      <c r="O35">
        <v>1012047</v>
      </c>
      <c r="P35">
        <v>89153</v>
      </c>
      <c r="Q35">
        <v>8.1</v>
      </c>
      <c r="S35">
        <v>-6.68</v>
      </c>
      <c r="T35" t="s">
        <v>938</v>
      </c>
      <c r="V35">
        <v>1012047</v>
      </c>
      <c r="W35">
        <v>0</v>
      </c>
      <c r="X35">
        <v>0</v>
      </c>
      <c r="Z35">
        <v>0</v>
      </c>
      <c r="AA35">
        <v>0</v>
      </c>
      <c r="AB35">
        <v>0</v>
      </c>
      <c r="AC35">
        <v>0</v>
      </c>
      <c r="AD35" t="s">
        <v>1003</v>
      </c>
      <c r="AF35">
        <v>0</v>
      </c>
      <c r="AG35">
        <v>0</v>
      </c>
    </row>
    <row r="36" spans="1:33">
      <c r="T36" t="s">
        <v>938</v>
      </c>
      <c r="AD36" t="s">
        <v>1004</v>
      </c>
    </row>
    <row r="37" spans="1:33">
      <c r="F37" t="s">
        <v>1005</v>
      </c>
      <c r="T37" t="s">
        <v>938</v>
      </c>
      <c r="AD37" t="s">
        <v>1006</v>
      </c>
    </row>
    <row r="38" spans="1:33">
      <c r="A38" t="s">
        <v>951</v>
      </c>
      <c r="B38" t="s">
        <v>938</v>
      </c>
      <c r="C38" t="s">
        <v>952</v>
      </c>
      <c r="D38" t="s">
        <v>1007</v>
      </c>
      <c r="F38" t="s">
        <v>1008</v>
      </c>
      <c r="H38" t="s">
        <v>954</v>
      </c>
      <c r="I38">
        <v>250000</v>
      </c>
      <c r="J38">
        <v>-15000</v>
      </c>
      <c r="K38">
        <v>0</v>
      </c>
      <c r="L38">
        <v>235000</v>
      </c>
      <c r="M38">
        <v>202707</v>
      </c>
      <c r="N38">
        <v>0</v>
      </c>
      <c r="O38">
        <v>202707</v>
      </c>
      <c r="P38">
        <v>32293</v>
      </c>
      <c r="Q38">
        <v>13.74</v>
      </c>
      <c r="R38" t="s">
        <v>957</v>
      </c>
      <c r="S38">
        <v>-6</v>
      </c>
      <c r="T38" t="s">
        <v>938</v>
      </c>
      <c r="V38">
        <v>202707</v>
      </c>
      <c r="W38">
        <v>0</v>
      </c>
      <c r="X38">
        <v>0</v>
      </c>
      <c r="Z38">
        <v>0</v>
      </c>
      <c r="AA38">
        <v>0</v>
      </c>
      <c r="AB38">
        <v>0</v>
      </c>
      <c r="AC38">
        <v>0</v>
      </c>
      <c r="AD38" t="s">
        <v>1009</v>
      </c>
      <c r="AF38">
        <v>0</v>
      </c>
      <c r="AG38">
        <v>0</v>
      </c>
    </row>
    <row r="39" spans="1:33">
      <c r="A39" t="s">
        <v>951</v>
      </c>
      <c r="B39" t="s">
        <v>938</v>
      </c>
      <c r="C39" t="s">
        <v>952</v>
      </c>
      <c r="D39" t="s">
        <v>1010</v>
      </c>
      <c r="F39" t="s">
        <v>1011</v>
      </c>
      <c r="H39" t="s">
        <v>954</v>
      </c>
      <c r="I39">
        <v>50000</v>
      </c>
      <c r="J39">
        <v>-3000</v>
      </c>
      <c r="K39">
        <v>0</v>
      </c>
      <c r="L39">
        <v>47000</v>
      </c>
      <c r="M39">
        <v>46998</v>
      </c>
      <c r="N39">
        <v>0</v>
      </c>
      <c r="O39">
        <v>46998</v>
      </c>
      <c r="P39">
        <v>2</v>
      </c>
      <c r="Q39">
        <v>0</v>
      </c>
      <c r="S39">
        <v>-6</v>
      </c>
      <c r="T39" t="s">
        <v>938</v>
      </c>
      <c r="V39">
        <v>46998</v>
      </c>
      <c r="W39">
        <v>0</v>
      </c>
      <c r="X39">
        <v>0</v>
      </c>
      <c r="Z39">
        <v>0</v>
      </c>
      <c r="AA39">
        <v>0</v>
      </c>
      <c r="AB39">
        <v>0</v>
      </c>
      <c r="AC39">
        <v>0</v>
      </c>
      <c r="AD39" t="s">
        <v>1012</v>
      </c>
      <c r="AF39">
        <v>0</v>
      </c>
      <c r="AG39">
        <v>0</v>
      </c>
    </row>
    <row r="40" spans="1:33">
      <c r="A40" t="s">
        <v>951</v>
      </c>
      <c r="B40" t="s">
        <v>938</v>
      </c>
      <c r="C40" t="s">
        <v>952</v>
      </c>
      <c r="D40" t="s">
        <v>1013</v>
      </c>
      <c r="F40" t="s">
        <v>1014</v>
      </c>
      <c r="H40" t="s">
        <v>954</v>
      </c>
      <c r="I40">
        <v>50000</v>
      </c>
      <c r="J40">
        <v>-3000</v>
      </c>
      <c r="K40">
        <v>0</v>
      </c>
      <c r="L40">
        <v>47000</v>
      </c>
      <c r="M40">
        <v>2600</v>
      </c>
      <c r="N40">
        <v>0</v>
      </c>
      <c r="O40">
        <v>2600</v>
      </c>
      <c r="P40">
        <v>44400</v>
      </c>
      <c r="Q40">
        <v>94.47</v>
      </c>
      <c r="R40" t="s">
        <v>957</v>
      </c>
      <c r="S40">
        <v>-6</v>
      </c>
      <c r="T40" t="s">
        <v>938</v>
      </c>
      <c r="V40">
        <v>2600</v>
      </c>
      <c r="W40">
        <v>0</v>
      </c>
      <c r="X40">
        <v>0</v>
      </c>
      <c r="Z40">
        <v>0</v>
      </c>
      <c r="AA40">
        <v>0</v>
      </c>
      <c r="AB40">
        <v>0</v>
      </c>
      <c r="AC40">
        <v>0</v>
      </c>
      <c r="AD40" t="s">
        <v>1015</v>
      </c>
      <c r="AF40">
        <v>0</v>
      </c>
      <c r="AG40">
        <v>0</v>
      </c>
    </row>
    <row r="41" spans="1:33">
      <c r="A41" t="s">
        <v>951</v>
      </c>
      <c r="B41" t="s">
        <v>938</v>
      </c>
      <c r="C41" t="s">
        <v>952</v>
      </c>
      <c r="D41" t="s">
        <v>1016</v>
      </c>
      <c r="F41" t="s">
        <v>1017</v>
      </c>
      <c r="H41" t="s">
        <v>954</v>
      </c>
      <c r="I41">
        <v>50000</v>
      </c>
      <c r="J41">
        <v>-3000</v>
      </c>
      <c r="K41">
        <v>0</v>
      </c>
      <c r="L41">
        <v>47000</v>
      </c>
      <c r="M41">
        <v>40373</v>
      </c>
      <c r="N41">
        <v>0</v>
      </c>
      <c r="O41">
        <v>40373</v>
      </c>
      <c r="P41">
        <v>6627</v>
      </c>
      <c r="Q41">
        <v>14.1</v>
      </c>
      <c r="S41">
        <v>-6</v>
      </c>
      <c r="T41" t="s">
        <v>938</v>
      </c>
      <c r="V41">
        <v>40373</v>
      </c>
      <c r="W41">
        <v>0</v>
      </c>
      <c r="X41">
        <v>0</v>
      </c>
      <c r="Z41">
        <v>0</v>
      </c>
      <c r="AA41">
        <v>0</v>
      </c>
      <c r="AB41">
        <v>0</v>
      </c>
      <c r="AC41">
        <v>0</v>
      </c>
      <c r="AD41" t="s">
        <v>1018</v>
      </c>
      <c r="AF41">
        <v>0</v>
      </c>
      <c r="AG41">
        <v>0</v>
      </c>
    </row>
    <row r="42" spans="1:33">
      <c r="A42" t="s">
        <v>951</v>
      </c>
      <c r="B42" t="s">
        <v>938</v>
      </c>
      <c r="C42" t="s">
        <v>952</v>
      </c>
      <c r="D42" t="s">
        <v>1019</v>
      </c>
      <c r="F42" t="s">
        <v>1020</v>
      </c>
      <c r="I42">
        <v>0</v>
      </c>
      <c r="J42">
        <v>0</v>
      </c>
      <c r="K42">
        <v>0</v>
      </c>
      <c r="L42">
        <v>0</v>
      </c>
      <c r="M42">
        <v>0</v>
      </c>
      <c r="N42">
        <v>0</v>
      </c>
      <c r="O42">
        <v>0</v>
      </c>
      <c r="P42">
        <v>0</v>
      </c>
      <c r="Q42">
        <v>0</v>
      </c>
      <c r="S42">
        <v>0</v>
      </c>
      <c r="T42" t="s">
        <v>938</v>
      </c>
      <c r="V42">
        <v>0</v>
      </c>
      <c r="W42">
        <v>0</v>
      </c>
      <c r="X42">
        <v>0</v>
      </c>
      <c r="Z42">
        <v>0</v>
      </c>
      <c r="AA42">
        <v>0</v>
      </c>
      <c r="AB42">
        <v>0</v>
      </c>
      <c r="AC42">
        <v>0</v>
      </c>
      <c r="AD42" t="s">
        <v>1021</v>
      </c>
      <c r="AF42">
        <v>0</v>
      </c>
      <c r="AG42">
        <v>0</v>
      </c>
    </row>
    <row r="43" spans="1:33">
      <c r="A43" t="s">
        <v>951</v>
      </c>
      <c r="B43" t="s">
        <v>938</v>
      </c>
      <c r="C43" t="s">
        <v>952</v>
      </c>
      <c r="D43" t="s">
        <v>1022</v>
      </c>
      <c r="F43" t="s">
        <v>1023</v>
      </c>
      <c r="I43">
        <v>0</v>
      </c>
      <c r="J43">
        <v>0</v>
      </c>
      <c r="K43">
        <v>0</v>
      </c>
      <c r="L43">
        <v>0</v>
      </c>
      <c r="M43">
        <v>0</v>
      </c>
      <c r="N43">
        <v>0</v>
      </c>
      <c r="O43">
        <v>0</v>
      </c>
      <c r="P43">
        <v>0</v>
      </c>
      <c r="Q43">
        <v>0</v>
      </c>
      <c r="S43">
        <v>0</v>
      </c>
      <c r="T43" t="s">
        <v>938</v>
      </c>
      <c r="V43">
        <v>0</v>
      </c>
      <c r="W43">
        <v>0</v>
      </c>
      <c r="X43">
        <v>0</v>
      </c>
      <c r="Z43">
        <v>0</v>
      </c>
      <c r="AA43">
        <v>0</v>
      </c>
      <c r="AB43">
        <v>0</v>
      </c>
      <c r="AC43">
        <v>0</v>
      </c>
      <c r="AD43" t="s">
        <v>1024</v>
      </c>
      <c r="AF43">
        <v>0</v>
      </c>
      <c r="AG43">
        <v>0</v>
      </c>
    </row>
    <row r="44" spans="1:33">
      <c r="A44" t="s">
        <v>951</v>
      </c>
      <c r="B44" t="s">
        <v>938</v>
      </c>
      <c r="C44" t="s">
        <v>952</v>
      </c>
      <c r="D44" t="s">
        <v>1025</v>
      </c>
      <c r="E44" t="s">
        <v>962</v>
      </c>
      <c r="F44" t="s">
        <v>1026</v>
      </c>
      <c r="I44">
        <v>400000</v>
      </c>
      <c r="J44">
        <v>-24000</v>
      </c>
      <c r="K44">
        <v>0</v>
      </c>
      <c r="L44">
        <v>376000</v>
      </c>
      <c r="M44">
        <v>292678</v>
      </c>
      <c r="N44">
        <v>0</v>
      </c>
      <c r="O44">
        <v>292678</v>
      </c>
      <c r="P44">
        <v>83322</v>
      </c>
      <c r="Q44">
        <v>22.16</v>
      </c>
      <c r="S44">
        <v>-6</v>
      </c>
      <c r="T44" t="s">
        <v>938</v>
      </c>
      <c r="V44">
        <v>292678</v>
      </c>
      <c r="W44">
        <v>0</v>
      </c>
      <c r="X44">
        <v>0</v>
      </c>
      <c r="Z44">
        <v>0</v>
      </c>
      <c r="AA44">
        <v>0</v>
      </c>
      <c r="AB44">
        <v>0</v>
      </c>
      <c r="AC44">
        <v>0</v>
      </c>
      <c r="AD44" t="s">
        <v>1027</v>
      </c>
      <c r="AF44">
        <v>0</v>
      </c>
      <c r="AG44">
        <v>0</v>
      </c>
    </row>
    <row r="45" spans="1:33">
      <c r="T45" t="s">
        <v>938</v>
      </c>
      <c r="AD45" t="s">
        <v>1028</v>
      </c>
    </row>
    <row r="46" spans="1:33">
      <c r="F46" t="s">
        <v>1029</v>
      </c>
      <c r="T46" t="s">
        <v>938</v>
      </c>
      <c r="AD46" t="s">
        <v>1030</v>
      </c>
    </row>
    <row r="47" spans="1:33">
      <c r="A47" t="s">
        <v>951</v>
      </c>
      <c r="B47" t="s">
        <v>938</v>
      </c>
      <c r="C47" t="s">
        <v>952</v>
      </c>
      <c r="D47" t="s">
        <v>1031</v>
      </c>
      <c r="F47" t="s">
        <v>1032</v>
      </c>
      <c r="H47" t="s">
        <v>954</v>
      </c>
      <c r="I47">
        <v>1000</v>
      </c>
      <c r="J47">
        <v>-60</v>
      </c>
      <c r="K47">
        <v>0</v>
      </c>
      <c r="L47">
        <v>940</v>
      </c>
      <c r="M47">
        <v>930</v>
      </c>
      <c r="N47">
        <v>0</v>
      </c>
      <c r="O47">
        <v>930</v>
      </c>
      <c r="P47">
        <v>10</v>
      </c>
      <c r="Q47">
        <v>1.06</v>
      </c>
      <c r="S47">
        <v>-6</v>
      </c>
      <c r="T47" t="s">
        <v>938</v>
      </c>
      <c r="V47">
        <v>930</v>
      </c>
      <c r="W47">
        <v>0</v>
      </c>
      <c r="X47">
        <v>0</v>
      </c>
      <c r="Z47">
        <v>0</v>
      </c>
      <c r="AA47">
        <v>0</v>
      </c>
      <c r="AB47">
        <v>0</v>
      </c>
      <c r="AC47">
        <v>0</v>
      </c>
      <c r="AD47" t="s">
        <v>1033</v>
      </c>
      <c r="AF47">
        <v>0</v>
      </c>
      <c r="AG47">
        <v>0</v>
      </c>
    </row>
    <row r="48" spans="1:33">
      <c r="A48" t="s">
        <v>951</v>
      </c>
      <c r="B48" t="s">
        <v>938</v>
      </c>
      <c r="C48" t="s">
        <v>952</v>
      </c>
      <c r="D48" t="s">
        <v>1034</v>
      </c>
      <c r="F48" t="s">
        <v>1035</v>
      </c>
      <c r="H48" t="s">
        <v>954</v>
      </c>
      <c r="I48">
        <v>250000</v>
      </c>
      <c r="J48">
        <v>-15000</v>
      </c>
      <c r="K48">
        <v>0</v>
      </c>
      <c r="L48">
        <v>235000</v>
      </c>
      <c r="M48">
        <v>129915</v>
      </c>
      <c r="N48">
        <v>0</v>
      </c>
      <c r="O48">
        <v>129915</v>
      </c>
      <c r="P48">
        <v>105085</v>
      </c>
      <c r="Q48">
        <v>44.72</v>
      </c>
      <c r="R48" t="s">
        <v>957</v>
      </c>
      <c r="S48">
        <v>-6</v>
      </c>
      <c r="T48" t="s">
        <v>938</v>
      </c>
      <c r="V48">
        <v>129915</v>
      </c>
      <c r="W48">
        <v>0</v>
      </c>
      <c r="X48">
        <v>0</v>
      </c>
      <c r="Z48">
        <v>0</v>
      </c>
      <c r="AA48">
        <v>0</v>
      </c>
      <c r="AB48">
        <v>0</v>
      </c>
      <c r="AC48">
        <v>0</v>
      </c>
      <c r="AD48" t="s">
        <v>1036</v>
      </c>
      <c r="AF48">
        <v>0</v>
      </c>
      <c r="AG48">
        <v>0</v>
      </c>
    </row>
    <row r="49" spans="1:33">
      <c r="A49" t="s">
        <v>951</v>
      </c>
      <c r="B49" t="s">
        <v>938</v>
      </c>
      <c r="C49" t="s">
        <v>952</v>
      </c>
      <c r="D49" t="s">
        <v>1037</v>
      </c>
      <c r="F49" t="s">
        <v>1038</v>
      </c>
      <c r="H49" t="s">
        <v>954</v>
      </c>
      <c r="I49">
        <v>350000</v>
      </c>
      <c r="J49">
        <v>0</v>
      </c>
      <c r="K49">
        <v>0</v>
      </c>
      <c r="L49">
        <v>350000</v>
      </c>
      <c r="M49">
        <v>335928</v>
      </c>
      <c r="N49">
        <v>0</v>
      </c>
      <c r="O49">
        <v>335928</v>
      </c>
      <c r="P49">
        <v>14072</v>
      </c>
      <c r="Q49">
        <v>4.0199999999999996</v>
      </c>
      <c r="S49">
        <v>0</v>
      </c>
      <c r="T49" t="s">
        <v>938</v>
      </c>
      <c r="V49">
        <v>335928</v>
      </c>
      <c r="W49">
        <v>0</v>
      </c>
      <c r="X49">
        <v>0</v>
      </c>
      <c r="Z49">
        <v>0</v>
      </c>
      <c r="AA49">
        <v>0</v>
      </c>
      <c r="AB49">
        <v>0</v>
      </c>
      <c r="AC49">
        <v>0</v>
      </c>
      <c r="AD49" t="s">
        <v>1039</v>
      </c>
      <c r="AF49">
        <v>0</v>
      </c>
      <c r="AG49">
        <v>0</v>
      </c>
    </row>
    <row r="50" spans="1:33">
      <c r="A50" t="s">
        <v>951</v>
      </c>
      <c r="B50" t="s">
        <v>938</v>
      </c>
      <c r="C50" t="s">
        <v>952</v>
      </c>
      <c r="D50" t="s">
        <v>1040</v>
      </c>
      <c r="F50" t="s">
        <v>1041</v>
      </c>
      <c r="H50" t="s">
        <v>954</v>
      </c>
      <c r="I50">
        <v>25000</v>
      </c>
      <c r="J50">
        <v>0</v>
      </c>
      <c r="K50">
        <v>0</v>
      </c>
      <c r="L50">
        <v>25000</v>
      </c>
      <c r="M50">
        <v>23236</v>
      </c>
      <c r="N50">
        <v>0</v>
      </c>
      <c r="O50">
        <v>23236</v>
      </c>
      <c r="P50">
        <v>1764</v>
      </c>
      <c r="Q50">
        <v>7.06</v>
      </c>
      <c r="S50">
        <v>0</v>
      </c>
      <c r="T50" t="s">
        <v>938</v>
      </c>
      <c r="V50">
        <v>23236</v>
      </c>
      <c r="W50">
        <v>0</v>
      </c>
      <c r="X50">
        <v>0</v>
      </c>
      <c r="Z50">
        <v>0</v>
      </c>
      <c r="AA50">
        <v>0</v>
      </c>
      <c r="AB50">
        <v>0</v>
      </c>
      <c r="AC50">
        <v>0</v>
      </c>
      <c r="AD50" t="s">
        <v>1042</v>
      </c>
      <c r="AF50">
        <v>0</v>
      </c>
      <c r="AG50">
        <v>0</v>
      </c>
    </row>
    <row r="51" spans="1:33">
      <c r="A51" t="s">
        <v>951</v>
      </c>
      <c r="B51" t="s">
        <v>938</v>
      </c>
      <c r="C51" t="s">
        <v>952</v>
      </c>
      <c r="D51" t="s">
        <v>1043</v>
      </c>
      <c r="F51" t="s">
        <v>1044</v>
      </c>
      <c r="I51">
        <v>0</v>
      </c>
      <c r="J51">
        <v>0</v>
      </c>
      <c r="K51">
        <v>0</v>
      </c>
      <c r="L51">
        <v>0</v>
      </c>
      <c r="M51">
        <v>0</v>
      </c>
      <c r="N51">
        <v>0</v>
      </c>
      <c r="O51">
        <v>0</v>
      </c>
      <c r="P51">
        <v>0</v>
      </c>
      <c r="Q51">
        <v>0</v>
      </c>
      <c r="S51">
        <v>0</v>
      </c>
      <c r="T51" t="s">
        <v>938</v>
      </c>
      <c r="V51">
        <v>0</v>
      </c>
      <c r="W51">
        <v>0</v>
      </c>
      <c r="X51">
        <v>0</v>
      </c>
      <c r="Z51">
        <v>0</v>
      </c>
      <c r="AA51">
        <v>0</v>
      </c>
      <c r="AB51">
        <v>0</v>
      </c>
      <c r="AC51">
        <v>0</v>
      </c>
      <c r="AD51" t="s">
        <v>1045</v>
      </c>
      <c r="AF51">
        <v>0</v>
      </c>
      <c r="AG51">
        <v>0</v>
      </c>
    </row>
    <row r="52" spans="1:33">
      <c r="A52" t="s">
        <v>951</v>
      </c>
      <c r="B52" t="s">
        <v>938</v>
      </c>
      <c r="C52" t="s">
        <v>952</v>
      </c>
      <c r="D52" t="s">
        <v>1046</v>
      </c>
      <c r="F52" t="s">
        <v>1047</v>
      </c>
      <c r="I52">
        <v>0</v>
      </c>
      <c r="J52">
        <v>0</v>
      </c>
      <c r="K52">
        <v>0</v>
      </c>
      <c r="L52">
        <v>0</v>
      </c>
      <c r="M52">
        <v>0</v>
      </c>
      <c r="N52">
        <v>0</v>
      </c>
      <c r="O52">
        <v>0</v>
      </c>
      <c r="P52">
        <v>0</v>
      </c>
      <c r="Q52">
        <v>0</v>
      </c>
      <c r="S52">
        <v>0</v>
      </c>
      <c r="T52" t="s">
        <v>938</v>
      </c>
      <c r="V52">
        <v>0</v>
      </c>
      <c r="W52">
        <v>0</v>
      </c>
      <c r="X52">
        <v>0</v>
      </c>
      <c r="Z52">
        <v>0</v>
      </c>
      <c r="AA52">
        <v>0</v>
      </c>
      <c r="AB52">
        <v>0</v>
      </c>
      <c r="AC52">
        <v>0</v>
      </c>
      <c r="AD52" t="s">
        <v>1048</v>
      </c>
      <c r="AF52">
        <v>0</v>
      </c>
      <c r="AG52">
        <v>0</v>
      </c>
    </row>
    <row r="53" spans="1:33">
      <c r="A53" t="s">
        <v>951</v>
      </c>
      <c r="B53" t="s">
        <v>938</v>
      </c>
      <c r="C53" t="s">
        <v>952</v>
      </c>
      <c r="D53" t="s">
        <v>1049</v>
      </c>
      <c r="F53" t="s">
        <v>1023</v>
      </c>
      <c r="I53">
        <v>0</v>
      </c>
      <c r="J53">
        <v>0</v>
      </c>
      <c r="K53">
        <v>0</v>
      </c>
      <c r="L53">
        <v>0</v>
      </c>
      <c r="M53">
        <v>0</v>
      </c>
      <c r="N53">
        <v>0</v>
      </c>
      <c r="O53">
        <v>0</v>
      </c>
      <c r="P53">
        <v>0</v>
      </c>
      <c r="Q53">
        <v>0</v>
      </c>
      <c r="S53">
        <v>0</v>
      </c>
      <c r="T53" t="s">
        <v>938</v>
      </c>
      <c r="V53">
        <v>0</v>
      </c>
      <c r="W53">
        <v>0</v>
      </c>
      <c r="X53">
        <v>0</v>
      </c>
      <c r="Z53">
        <v>0</v>
      </c>
      <c r="AA53">
        <v>0</v>
      </c>
      <c r="AB53">
        <v>0</v>
      </c>
      <c r="AC53">
        <v>0</v>
      </c>
      <c r="AD53" t="s">
        <v>1050</v>
      </c>
      <c r="AF53">
        <v>0</v>
      </c>
      <c r="AG53">
        <v>0</v>
      </c>
    </row>
    <row r="54" spans="1:33">
      <c r="A54" t="s">
        <v>951</v>
      </c>
      <c r="B54" t="s">
        <v>938</v>
      </c>
      <c r="C54" t="s">
        <v>952</v>
      </c>
      <c r="D54" t="s">
        <v>1051</v>
      </c>
      <c r="F54" t="s">
        <v>1052</v>
      </c>
      <c r="I54">
        <v>0</v>
      </c>
      <c r="J54">
        <v>0</v>
      </c>
      <c r="K54">
        <v>0</v>
      </c>
      <c r="L54">
        <v>0</v>
      </c>
      <c r="M54">
        <v>0</v>
      </c>
      <c r="N54">
        <v>0</v>
      </c>
      <c r="O54">
        <v>0</v>
      </c>
      <c r="P54">
        <v>0</v>
      </c>
      <c r="Q54">
        <v>0</v>
      </c>
      <c r="S54">
        <v>0</v>
      </c>
      <c r="T54" t="s">
        <v>938</v>
      </c>
      <c r="V54">
        <v>0</v>
      </c>
      <c r="W54">
        <v>0</v>
      </c>
      <c r="X54">
        <v>0</v>
      </c>
      <c r="Z54">
        <v>0</v>
      </c>
      <c r="AA54">
        <v>0</v>
      </c>
      <c r="AB54">
        <v>0</v>
      </c>
      <c r="AC54">
        <v>0</v>
      </c>
      <c r="AD54" t="s">
        <v>1053</v>
      </c>
      <c r="AF54">
        <v>0</v>
      </c>
      <c r="AG54">
        <v>0</v>
      </c>
    </row>
    <row r="55" spans="1:33">
      <c r="A55" t="s">
        <v>951</v>
      </c>
      <c r="B55" t="s">
        <v>938</v>
      </c>
      <c r="C55" t="s">
        <v>952</v>
      </c>
      <c r="D55" t="s">
        <v>1054</v>
      </c>
      <c r="E55" t="s">
        <v>994</v>
      </c>
      <c r="F55" t="s">
        <v>1055</v>
      </c>
      <c r="H55" t="s">
        <v>996</v>
      </c>
      <c r="I55">
        <v>540000</v>
      </c>
      <c r="J55">
        <v>-121900</v>
      </c>
      <c r="K55">
        <v>0</v>
      </c>
      <c r="L55">
        <v>418100</v>
      </c>
      <c r="M55">
        <v>352480</v>
      </c>
      <c r="N55">
        <v>0</v>
      </c>
      <c r="O55">
        <v>352480</v>
      </c>
      <c r="P55">
        <v>65620</v>
      </c>
      <c r="Q55">
        <v>15.69</v>
      </c>
      <c r="R55" t="s">
        <v>957</v>
      </c>
      <c r="S55">
        <v>-22.57</v>
      </c>
      <c r="T55" t="s">
        <v>938</v>
      </c>
      <c r="V55">
        <v>352480</v>
      </c>
      <c r="W55">
        <v>0</v>
      </c>
      <c r="X55">
        <v>0</v>
      </c>
      <c r="Z55">
        <v>0</v>
      </c>
      <c r="AA55">
        <v>0</v>
      </c>
      <c r="AB55">
        <v>0</v>
      </c>
      <c r="AC55">
        <v>0</v>
      </c>
      <c r="AD55" t="s">
        <v>1056</v>
      </c>
      <c r="AF55">
        <v>0</v>
      </c>
      <c r="AG55">
        <v>0</v>
      </c>
    </row>
    <row r="56" spans="1:33">
      <c r="A56" t="s">
        <v>951</v>
      </c>
      <c r="B56" t="s">
        <v>938</v>
      </c>
      <c r="C56" t="s">
        <v>952</v>
      </c>
      <c r="D56" t="s">
        <v>1057</v>
      </c>
      <c r="E56" t="s">
        <v>962</v>
      </c>
      <c r="F56" t="s">
        <v>1058</v>
      </c>
      <c r="I56">
        <v>1166000</v>
      </c>
      <c r="J56">
        <v>-136960</v>
      </c>
      <c r="K56">
        <v>0</v>
      </c>
      <c r="L56">
        <v>1029040</v>
      </c>
      <c r="M56">
        <v>842489</v>
      </c>
      <c r="N56">
        <v>0</v>
      </c>
      <c r="O56">
        <v>842489</v>
      </c>
      <c r="P56">
        <v>186551</v>
      </c>
      <c r="Q56">
        <v>18.13</v>
      </c>
      <c r="S56">
        <v>-11.75</v>
      </c>
      <c r="T56" t="s">
        <v>938</v>
      </c>
      <c r="V56">
        <v>842489</v>
      </c>
      <c r="W56">
        <v>0</v>
      </c>
      <c r="X56">
        <v>0</v>
      </c>
      <c r="Z56">
        <v>0</v>
      </c>
      <c r="AA56">
        <v>0</v>
      </c>
      <c r="AB56">
        <v>0</v>
      </c>
      <c r="AC56">
        <v>0</v>
      </c>
      <c r="AD56" t="s">
        <v>1059</v>
      </c>
      <c r="AF56">
        <v>0</v>
      </c>
      <c r="AG56">
        <v>0</v>
      </c>
    </row>
    <row r="57" spans="1:33">
      <c r="A57" t="s">
        <v>951</v>
      </c>
      <c r="B57" t="s">
        <v>938</v>
      </c>
      <c r="C57" t="s">
        <v>952</v>
      </c>
      <c r="D57" t="s">
        <v>1060</v>
      </c>
      <c r="E57" t="s">
        <v>1061</v>
      </c>
      <c r="F57" t="s">
        <v>1062</v>
      </c>
      <c r="I57">
        <v>2966000</v>
      </c>
      <c r="J57">
        <v>-252960</v>
      </c>
      <c r="K57">
        <v>0</v>
      </c>
      <c r="L57">
        <v>2713040</v>
      </c>
      <c r="M57">
        <v>2328414</v>
      </c>
      <c r="N57">
        <v>0</v>
      </c>
      <c r="O57">
        <v>2328414</v>
      </c>
      <c r="P57">
        <v>384626</v>
      </c>
      <c r="Q57">
        <v>14.18</v>
      </c>
      <c r="S57">
        <v>-8.5299999999999994</v>
      </c>
      <c r="T57" t="s">
        <v>938</v>
      </c>
      <c r="V57">
        <v>2328414</v>
      </c>
      <c r="W57">
        <v>0</v>
      </c>
      <c r="X57">
        <v>0</v>
      </c>
      <c r="Z57">
        <v>0</v>
      </c>
      <c r="AA57">
        <v>0</v>
      </c>
      <c r="AB57">
        <v>0</v>
      </c>
      <c r="AC57">
        <v>0</v>
      </c>
      <c r="AD57" t="s">
        <v>1063</v>
      </c>
      <c r="AF57">
        <v>0</v>
      </c>
      <c r="AG57">
        <v>0</v>
      </c>
    </row>
    <row r="58" spans="1:33">
      <c r="F58" t="s">
        <v>1064</v>
      </c>
      <c r="G58" t="s">
        <v>713</v>
      </c>
      <c r="T58" t="s">
        <v>938</v>
      </c>
      <c r="AD58" t="s">
        <v>1065</v>
      </c>
    </row>
    <row r="59" spans="1:33">
      <c r="F59" t="s">
        <v>1066</v>
      </c>
      <c r="T59" t="s">
        <v>938</v>
      </c>
      <c r="AD59" t="s">
        <v>1067</v>
      </c>
    </row>
    <row r="60" spans="1:33">
      <c r="A60" t="s">
        <v>951</v>
      </c>
      <c r="B60" t="s">
        <v>938</v>
      </c>
      <c r="C60" t="s">
        <v>952</v>
      </c>
      <c r="D60" t="s">
        <v>1068</v>
      </c>
      <c r="F60" t="s">
        <v>1069</v>
      </c>
      <c r="I60">
        <v>0</v>
      </c>
      <c r="J60">
        <v>0</v>
      </c>
      <c r="K60">
        <v>0</v>
      </c>
      <c r="L60">
        <v>0</v>
      </c>
      <c r="M60">
        <v>0</v>
      </c>
      <c r="N60">
        <v>0</v>
      </c>
      <c r="O60">
        <v>0</v>
      </c>
      <c r="P60">
        <v>0</v>
      </c>
      <c r="Q60">
        <v>0</v>
      </c>
      <c r="S60">
        <v>0</v>
      </c>
      <c r="T60" t="s">
        <v>938</v>
      </c>
      <c r="V60">
        <v>0</v>
      </c>
      <c r="W60">
        <v>0</v>
      </c>
      <c r="X60">
        <v>0</v>
      </c>
      <c r="Z60">
        <v>0</v>
      </c>
      <c r="AA60">
        <v>0</v>
      </c>
      <c r="AB60">
        <v>0</v>
      </c>
      <c r="AC60">
        <v>0</v>
      </c>
      <c r="AD60" t="s">
        <v>1070</v>
      </c>
      <c r="AF60">
        <v>0</v>
      </c>
      <c r="AG60">
        <v>0</v>
      </c>
    </row>
    <row r="61" spans="1:33">
      <c r="A61" t="s">
        <v>951</v>
      </c>
      <c r="B61" t="s">
        <v>938</v>
      </c>
      <c r="C61" t="s">
        <v>952</v>
      </c>
      <c r="D61" t="s">
        <v>1071</v>
      </c>
      <c r="F61" t="s">
        <v>1072</v>
      </c>
      <c r="I61">
        <v>0</v>
      </c>
      <c r="J61">
        <v>0</v>
      </c>
      <c r="K61">
        <v>0</v>
      </c>
      <c r="L61">
        <v>0</v>
      </c>
      <c r="M61">
        <v>0</v>
      </c>
      <c r="N61">
        <v>0</v>
      </c>
      <c r="O61">
        <v>0</v>
      </c>
      <c r="P61">
        <v>0</v>
      </c>
      <c r="Q61">
        <v>0</v>
      </c>
      <c r="S61">
        <v>0</v>
      </c>
      <c r="T61" t="s">
        <v>938</v>
      </c>
      <c r="V61">
        <v>0</v>
      </c>
      <c r="W61">
        <v>0</v>
      </c>
      <c r="X61">
        <v>0</v>
      </c>
      <c r="Z61">
        <v>0</v>
      </c>
      <c r="AA61">
        <v>0</v>
      </c>
      <c r="AB61">
        <v>0</v>
      </c>
      <c r="AC61">
        <v>0</v>
      </c>
      <c r="AD61" t="s">
        <v>1073</v>
      </c>
      <c r="AF61">
        <v>0</v>
      </c>
      <c r="AG61">
        <v>0</v>
      </c>
    </row>
    <row r="62" spans="1:33">
      <c r="A62" t="s">
        <v>951</v>
      </c>
      <c r="B62" t="s">
        <v>938</v>
      </c>
      <c r="C62" t="s">
        <v>952</v>
      </c>
      <c r="D62" t="s">
        <v>1074</v>
      </c>
      <c r="F62" t="s">
        <v>1075</v>
      </c>
      <c r="I62">
        <v>0</v>
      </c>
      <c r="J62">
        <v>0</v>
      </c>
      <c r="K62">
        <v>0</v>
      </c>
      <c r="L62">
        <v>0</v>
      </c>
      <c r="M62">
        <v>0</v>
      </c>
      <c r="N62">
        <v>0</v>
      </c>
      <c r="O62">
        <v>0</v>
      </c>
      <c r="P62">
        <v>0</v>
      </c>
      <c r="Q62">
        <v>0</v>
      </c>
      <c r="S62">
        <v>0</v>
      </c>
      <c r="T62" t="s">
        <v>938</v>
      </c>
      <c r="V62">
        <v>0</v>
      </c>
      <c r="W62">
        <v>0</v>
      </c>
      <c r="X62">
        <v>0</v>
      </c>
      <c r="Z62">
        <v>0</v>
      </c>
      <c r="AA62">
        <v>0</v>
      </c>
      <c r="AB62">
        <v>0</v>
      </c>
      <c r="AC62">
        <v>0</v>
      </c>
      <c r="AD62" t="s">
        <v>1076</v>
      </c>
      <c r="AF62">
        <v>0</v>
      </c>
      <c r="AG62">
        <v>0</v>
      </c>
    </row>
    <row r="63" spans="1:33">
      <c r="A63" t="s">
        <v>951</v>
      </c>
      <c r="B63" t="s">
        <v>938</v>
      </c>
      <c r="C63" t="s">
        <v>952</v>
      </c>
      <c r="D63" t="s">
        <v>1077</v>
      </c>
      <c r="F63" t="s">
        <v>1078</v>
      </c>
      <c r="I63">
        <v>0</v>
      </c>
      <c r="J63">
        <v>0</v>
      </c>
      <c r="K63">
        <v>0</v>
      </c>
      <c r="L63">
        <v>0</v>
      </c>
      <c r="M63">
        <v>0</v>
      </c>
      <c r="N63">
        <v>0</v>
      </c>
      <c r="O63">
        <v>0</v>
      </c>
      <c r="P63">
        <v>0</v>
      </c>
      <c r="Q63">
        <v>0</v>
      </c>
      <c r="S63">
        <v>0</v>
      </c>
      <c r="T63" t="s">
        <v>938</v>
      </c>
      <c r="V63">
        <v>0</v>
      </c>
      <c r="W63">
        <v>0</v>
      </c>
      <c r="X63">
        <v>0</v>
      </c>
      <c r="Z63">
        <v>0</v>
      </c>
      <c r="AA63">
        <v>0</v>
      </c>
      <c r="AB63">
        <v>0</v>
      </c>
      <c r="AC63">
        <v>0</v>
      </c>
      <c r="AD63" t="s">
        <v>1079</v>
      </c>
      <c r="AF63">
        <v>0</v>
      </c>
      <c r="AG63">
        <v>0</v>
      </c>
    </row>
    <row r="64" spans="1:33">
      <c r="A64" t="s">
        <v>951</v>
      </c>
      <c r="B64" t="s">
        <v>938</v>
      </c>
      <c r="C64" t="s">
        <v>952</v>
      </c>
      <c r="D64" t="s">
        <v>1080</v>
      </c>
      <c r="F64" t="s">
        <v>1081</v>
      </c>
      <c r="I64">
        <v>0</v>
      </c>
      <c r="J64">
        <v>0</v>
      </c>
      <c r="K64">
        <v>0</v>
      </c>
      <c r="L64">
        <v>0</v>
      </c>
      <c r="M64">
        <v>0</v>
      </c>
      <c r="N64">
        <v>0</v>
      </c>
      <c r="O64">
        <v>0</v>
      </c>
      <c r="P64">
        <v>0</v>
      </c>
      <c r="Q64">
        <v>0</v>
      </c>
      <c r="S64">
        <v>0</v>
      </c>
      <c r="T64" t="s">
        <v>938</v>
      </c>
      <c r="V64">
        <v>0</v>
      </c>
      <c r="W64">
        <v>0</v>
      </c>
      <c r="X64">
        <v>0</v>
      </c>
      <c r="Z64">
        <v>0</v>
      </c>
      <c r="AA64">
        <v>0</v>
      </c>
      <c r="AB64">
        <v>0</v>
      </c>
      <c r="AC64">
        <v>0</v>
      </c>
      <c r="AD64" t="s">
        <v>1082</v>
      </c>
      <c r="AF64">
        <v>0</v>
      </c>
      <c r="AG64">
        <v>0</v>
      </c>
    </row>
    <row r="65" spans="1:33">
      <c r="A65" t="s">
        <v>951</v>
      </c>
      <c r="B65" t="s">
        <v>938</v>
      </c>
      <c r="C65" t="s">
        <v>952</v>
      </c>
      <c r="D65" t="s">
        <v>1083</v>
      </c>
      <c r="F65" t="s">
        <v>1084</v>
      </c>
      <c r="H65" t="s">
        <v>954</v>
      </c>
      <c r="I65">
        <v>25000</v>
      </c>
      <c r="J65">
        <v>-1500</v>
      </c>
      <c r="K65">
        <v>13000</v>
      </c>
      <c r="L65">
        <v>36500</v>
      </c>
      <c r="M65">
        <v>36320</v>
      </c>
      <c r="N65">
        <v>0</v>
      </c>
      <c r="O65">
        <v>36320</v>
      </c>
      <c r="P65">
        <v>180</v>
      </c>
      <c r="Q65">
        <v>0.49</v>
      </c>
      <c r="S65">
        <v>46</v>
      </c>
      <c r="T65" t="s">
        <v>938</v>
      </c>
      <c r="V65">
        <v>36320</v>
      </c>
      <c r="W65">
        <v>13000</v>
      </c>
      <c r="X65">
        <v>0</v>
      </c>
      <c r="Z65">
        <v>0</v>
      </c>
      <c r="AA65">
        <v>0</v>
      </c>
      <c r="AB65">
        <v>0</v>
      </c>
      <c r="AC65">
        <v>0</v>
      </c>
      <c r="AD65" t="s">
        <v>1085</v>
      </c>
      <c r="AF65">
        <v>0</v>
      </c>
      <c r="AG65">
        <v>0</v>
      </c>
    </row>
    <row r="66" spans="1:33">
      <c r="A66" t="s">
        <v>951</v>
      </c>
      <c r="B66" t="s">
        <v>938</v>
      </c>
      <c r="C66" t="s">
        <v>952</v>
      </c>
      <c r="D66" t="s">
        <v>1086</v>
      </c>
      <c r="F66" t="s">
        <v>1017</v>
      </c>
      <c r="I66">
        <v>0</v>
      </c>
      <c r="J66">
        <v>0</v>
      </c>
      <c r="K66">
        <v>0</v>
      </c>
      <c r="L66">
        <v>0</v>
      </c>
      <c r="M66">
        <v>0</v>
      </c>
      <c r="N66">
        <v>0</v>
      </c>
      <c r="O66">
        <v>0</v>
      </c>
      <c r="P66">
        <v>0</v>
      </c>
      <c r="Q66">
        <v>0</v>
      </c>
      <c r="S66">
        <v>0</v>
      </c>
      <c r="T66" t="s">
        <v>938</v>
      </c>
      <c r="V66">
        <v>0</v>
      </c>
      <c r="W66">
        <v>0</v>
      </c>
      <c r="X66">
        <v>0</v>
      </c>
      <c r="Z66">
        <v>0</v>
      </c>
      <c r="AA66">
        <v>0</v>
      </c>
      <c r="AB66">
        <v>0</v>
      </c>
      <c r="AC66">
        <v>0</v>
      </c>
      <c r="AD66" t="s">
        <v>1087</v>
      </c>
      <c r="AF66">
        <v>0</v>
      </c>
      <c r="AG66">
        <v>0</v>
      </c>
    </row>
    <row r="67" spans="1:33">
      <c r="A67" t="s">
        <v>951</v>
      </c>
      <c r="B67" t="s">
        <v>938</v>
      </c>
      <c r="C67" t="s">
        <v>952</v>
      </c>
      <c r="D67" t="s">
        <v>1088</v>
      </c>
      <c r="F67" t="s">
        <v>1089</v>
      </c>
      <c r="I67">
        <v>0</v>
      </c>
      <c r="J67">
        <v>0</v>
      </c>
      <c r="K67">
        <v>0</v>
      </c>
      <c r="L67">
        <v>0</v>
      </c>
      <c r="M67">
        <v>0</v>
      </c>
      <c r="N67">
        <v>0</v>
      </c>
      <c r="O67">
        <v>0</v>
      </c>
      <c r="P67">
        <v>0</v>
      </c>
      <c r="Q67">
        <v>0</v>
      </c>
      <c r="S67">
        <v>0</v>
      </c>
      <c r="T67" t="s">
        <v>938</v>
      </c>
      <c r="V67">
        <v>0</v>
      </c>
      <c r="W67">
        <v>0</v>
      </c>
      <c r="X67">
        <v>0</v>
      </c>
      <c r="Z67">
        <v>0</v>
      </c>
      <c r="AA67">
        <v>0</v>
      </c>
      <c r="AB67">
        <v>0</v>
      </c>
      <c r="AC67">
        <v>0</v>
      </c>
      <c r="AD67" t="s">
        <v>1090</v>
      </c>
      <c r="AF67">
        <v>0</v>
      </c>
      <c r="AG67">
        <v>0</v>
      </c>
    </row>
    <row r="68" spans="1:33">
      <c r="A68" t="s">
        <v>951</v>
      </c>
      <c r="B68" t="s">
        <v>938</v>
      </c>
      <c r="C68" t="s">
        <v>952</v>
      </c>
      <c r="D68" t="s">
        <v>1091</v>
      </c>
      <c r="E68" t="s">
        <v>962</v>
      </c>
      <c r="F68" t="s">
        <v>1092</v>
      </c>
      <c r="I68">
        <v>25000</v>
      </c>
      <c r="J68">
        <v>-1500</v>
      </c>
      <c r="K68">
        <v>13000</v>
      </c>
      <c r="L68">
        <v>36500</v>
      </c>
      <c r="M68">
        <v>36320</v>
      </c>
      <c r="N68">
        <v>0</v>
      </c>
      <c r="O68">
        <v>36320</v>
      </c>
      <c r="P68">
        <v>180</v>
      </c>
      <c r="Q68">
        <v>0.49</v>
      </c>
      <c r="S68">
        <v>46</v>
      </c>
      <c r="T68" t="s">
        <v>938</v>
      </c>
      <c r="V68">
        <v>36320</v>
      </c>
      <c r="W68">
        <v>13000</v>
      </c>
      <c r="X68">
        <v>0</v>
      </c>
      <c r="Z68">
        <v>0</v>
      </c>
      <c r="AA68">
        <v>0</v>
      </c>
      <c r="AB68">
        <v>0</v>
      </c>
      <c r="AC68">
        <v>0</v>
      </c>
      <c r="AD68" t="s">
        <v>1093</v>
      </c>
      <c r="AF68">
        <v>0</v>
      </c>
      <c r="AG68">
        <v>0</v>
      </c>
    </row>
    <row r="69" spans="1:33">
      <c r="T69" t="s">
        <v>938</v>
      </c>
      <c r="AD69" t="s">
        <v>1094</v>
      </c>
    </row>
    <row r="70" spans="1:33">
      <c r="F70" t="s">
        <v>1095</v>
      </c>
      <c r="T70" t="s">
        <v>938</v>
      </c>
      <c r="AD70" t="s">
        <v>1096</v>
      </c>
    </row>
    <row r="71" spans="1:33">
      <c r="A71" t="s">
        <v>951</v>
      </c>
      <c r="B71" t="s">
        <v>938</v>
      </c>
      <c r="C71" t="s">
        <v>952</v>
      </c>
      <c r="D71" t="s">
        <v>1097</v>
      </c>
      <c r="F71" t="s">
        <v>1098</v>
      </c>
      <c r="I71">
        <v>0</v>
      </c>
      <c r="J71">
        <v>0</v>
      </c>
      <c r="K71">
        <v>0</v>
      </c>
      <c r="L71">
        <v>0</v>
      </c>
      <c r="M71">
        <v>0</v>
      </c>
      <c r="N71">
        <v>0</v>
      </c>
      <c r="O71">
        <v>0</v>
      </c>
      <c r="P71">
        <v>0</v>
      </c>
      <c r="Q71">
        <v>0</v>
      </c>
      <c r="S71">
        <v>0</v>
      </c>
      <c r="T71" t="s">
        <v>938</v>
      </c>
      <c r="V71">
        <v>0</v>
      </c>
      <c r="W71">
        <v>0</v>
      </c>
      <c r="X71">
        <v>0</v>
      </c>
      <c r="Z71">
        <v>0</v>
      </c>
      <c r="AA71">
        <v>0</v>
      </c>
      <c r="AB71">
        <v>0</v>
      </c>
      <c r="AC71">
        <v>0</v>
      </c>
      <c r="AD71" t="s">
        <v>1099</v>
      </c>
      <c r="AF71">
        <v>0</v>
      </c>
      <c r="AG71">
        <v>0</v>
      </c>
    </row>
    <row r="72" spans="1:33">
      <c r="A72" t="s">
        <v>951</v>
      </c>
      <c r="B72" t="s">
        <v>938</v>
      </c>
      <c r="C72" t="s">
        <v>952</v>
      </c>
      <c r="D72" t="s">
        <v>1100</v>
      </c>
      <c r="F72" t="s">
        <v>1101</v>
      </c>
      <c r="I72">
        <v>0</v>
      </c>
      <c r="J72">
        <v>0</v>
      </c>
      <c r="K72">
        <v>0</v>
      </c>
      <c r="L72">
        <v>0</v>
      </c>
      <c r="M72">
        <v>0</v>
      </c>
      <c r="N72">
        <v>0</v>
      </c>
      <c r="O72">
        <v>0</v>
      </c>
      <c r="P72">
        <v>0</v>
      </c>
      <c r="Q72">
        <v>0</v>
      </c>
      <c r="S72">
        <v>0</v>
      </c>
      <c r="T72" t="s">
        <v>938</v>
      </c>
      <c r="V72">
        <v>0</v>
      </c>
      <c r="W72">
        <v>0</v>
      </c>
      <c r="X72">
        <v>0</v>
      </c>
      <c r="Z72">
        <v>0</v>
      </c>
      <c r="AA72">
        <v>0</v>
      </c>
      <c r="AB72">
        <v>0</v>
      </c>
      <c r="AC72">
        <v>0</v>
      </c>
      <c r="AD72" t="s">
        <v>1102</v>
      </c>
      <c r="AF72">
        <v>0</v>
      </c>
      <c r="AG72">
        <v>0</v>
      </c>
    </row>
    <row r="73" spans="1:33">
      <c r="A73" t="s">
        <v>951</v>
      </c>
      <c r="B73" t="s">
        <v>938</v>
      </c>
      <c r="C73" t="s">
        <v>952</v>
      </c>
      <c r="D73" t="s">
        <v>1103</v>
      </c>
      <c r="F73" t="s">
        <v>1104</v>
      </c>
      <c r="I73">
        <v>0</v>
      </c>
      <c r="J73">
        <v>0</v>
      </c>
      <c r="K73">
        <v>0</v>
      </c>
      <c r="L73">
        <v>0</v>
      </c>
      <c r="M73">
        <v>0</v>
      </c>
      <c r="N73">
        <v>0</v>
      </c>
      <c r="O73">
        <v>0</v>
      </c>
      <c r="P73">
        <v>0</v>
      </c>
      <c r="Q73">
        <v>0</v>
      </c>
      <c r="S73">
        <v>0</v>
      </c>
      <c r="T73" t="s">
        <v>938</v>
      </c>
      <c r="V73">
        <v>0</v>
      </c>
      <c r="W73">
        <v>0</v>
      </c>
      <c r="X73">
        <v>0</v>
      </c>
      <c r="Z73">
        <v>0</v>
      </c>
      <c r="AA73">
        <v>0</v>
      </c>
      <c r="AB73">
        <v>0</v>
      </c>
      <c r="AC73">
        <v>0</v>
      </c>
      <c r="AD73" t="s">
        <v>1105</v>
      </c>
      <c r="AF73">
        <v>0</v>
      </c>
      <c r="AG73">
        <v>0</v>
      </c>
    </row>
    <row r="74" spans="1:33">
      <c r="A74" t="s">
        <v>951</v>
      </c>
      <c r="B74" t="s">
        <v>938</v>
      </c>
      <c r="C74" t="s">
        <v>952</v>
      </c>
      <c r="D74" t="s">
        <v>1106</v>
      </c>
      <c r="E74" t="s">
        <v>962</v>
      </c>
      <c r="F74" t="s">
        <v>1107</v>
      </c>
      <c r="I74">
        <v>0</v>
      </c>
      <c r="J74">
        <v>0</v>
      </c>
      <c r="K74">
        <v>0</v>
      </c>
      <c r="L74">
        <v>0</v>
      </c>
      <c r="M74">
        <v>0</v>
      </c>
      <c r="N74">
        <v>0</v>
      </c>
      <c r="O74">
        <v>0</v>
      </c>
      <c r="P74">
        <v>0</v>
      </c>
      <c r="Q74">
        <v>0</v>
      </c>
      <c r="S74">
        <v>0</v>
      </c>
      <c r="T74" t="s">
        <v>938</v>
      </c>
      <c r="V74">
        <v>0</v>
      </c>
      <c r="W74">
        <v>0</v>
      </c>
      <c r="X74">
        <v>0</v>
      </c>
      <c r="Z74">
        <v>0</v>
      </c>
      <c r="AA74">
        <v>0</v>
      </c>
      <c r="AB74">
        <v>0</v>
      </c>
      <c r="AC74">
        <v>0</v>
      </c>
      <c r="AD74" t="s">
        <v>1108</v>
      </c>
      <c r="AF74">
        <v>0</v>
      </c>
      <c r="AG74">
        <v>0</v>
      </c>
    </row>
    <row r="75" spans="1:33">
      <c r="T75" t="s">
        <v>938</v>
      </c>
      <c r="AD75" t="s">
        <v>1109</v>
      </c>
    </row>
    <row r="76" spans="1:33">
      <c r="A76" t="s">
        <v>951</v>
      </c>
      <c r="B76" t="s">
        <v>938</v>
      </c>
      <c r="C76" t="s">
        <v>952</v>
      </c>
      <c r="D76" t="s">
        <v>1110</v>
      </c>
      <c r="E76" t="s">
        <v>1111</v>
      </c>
      <c r="F76" t="s">
        <v>1112</v>
      </c>
      <c r="I76">
        <v>9021000</v>
      </c>
      <c r="J76">
        <v>-130060</v>
      </c>
      <c r="K76">
        <v>0</v>
      </c>
      <c r="L76">
        <v>8890940</v>
      </c>
      <c r="M76">
        <v>8329097</v>
      </c>
      <c r="N76">
        <v>0</v>
      </c>
      <c r="O76">
        <v>8329097</v>
      </c>
      <c r="P76">
        <v>561843</v>
      </c>
      <c r="Q76">
        <v>6.32</v>
      </c>
      <c r="S76">
        <v>-1.44</v>
      </c>
      <c r="T76" t="s">
        <v>938</v>
      </c>
      <c r="V76">
        <v>8329097</v>
      </c>
      <c r="W76">
        <v>0</v>
      </c>
      <c r="X76">
        <v>13000</v>
      </c>
      <c r="Z76">
        <v>0</v>
      </c>
      <c r="AA76">
        <v>0</v>
      </c>
      <c r="AB76">
        <v>0</v>
      </c>
      <c r="AC76">
        <v>0</v>
      </c>
      <c r="AD76" t="s">
        <v>1113</v>
      </c>
      <c r="AF76">
        <v>0</v>
      </c>
      <c r="AG76">
        <v>0</v>
      </c>
    </row>
    <row r="77" spans="1:33">
      <c r="F77" t="s">
        <v>1114</v>
      </c>
      <c r="T77" t="s">
        <v>938</v>
      </c>
      <c r="AD77" t="s">
        <v>1115</v>
      </c>
    </row>
    <row r="78" spans="1:33">
      <c r="T78" t="s">
        <v>938</v>
      </c>
      <c r="AD78" t="s">
        <v>1116</v>
      </c>
    </row>
    <row r="79" spans="1:33">
      <c r="T79" t="s">
        <v>938</v>
      </c>
      <c r="AD79" t="s">
        <v>1117</v>
      </c>
    </row>
    <row r="80" spans="1:33">
      <c r="T80" t="s">
        <v>938</v>
      </c>
      <c r="AD80" t="s">
        <v>1118</v>
      </c>
    </row>
    <row r="81" spans="1:33">
      <c r="T81" t="s">
        <v>938</v>
      </c>
      <c r="AD81" t="s">
        <v>1119</v>
      </c>
    </row>
    <row r="82" spans="1:33">
      <c r="F82" t="s">
        <v>1120</v>
      </c>
      <c r="G82" t="s">
        <v>715</v>
      </c>
      <c r="T82" t="s">
        <v>938</v>
      </c>
      <c r="AD82" t="s">
        <v>1121</v>
      </c>
    </row>
    <row r="83" spans="1:33">
      <c r="A83" t="s">
        <v>951</v>
      </c>
      <c r="B83" t="s">
        <v>938</v>
      </c>
      <c r="C83" t="s">
        <v>952</v>
      </c>
      <c r="D83" t="s">
        <v>1122</v>
      </c>
      <c r="F83" t="s">
        <v>1014</v>
      </c>
      <c r="H83" t="s">
        <v>1123</v>
      </c>
      <c r="I83">
        <v>800000</v>
      </c>
      <c r="J83">
        <v>0</v>
      </c>
      <c r="K83">
        <v>0</v>
      </c>
      <c r="L83">
        <v>800000</v>
      </c>
      <c r="M83">
        <v>208983</v>
      </c>
      <c r="N83">
        <v>0</v>
      </c>
      <c r="O83">
        <v>208983</v>
      </c>
      <c r="P83">
        <v>591017</v>
      </c>
      <c r="Q83">
        <v>73.88</v>
      </c>
      <c r="R83" t="s">
        <v>957</v>
      </c>
      <c r="S83">
        <v>0</v>
      </c>
      <c r="T83" t="s">
        <v>938</v>
      </c>
      <c r="V83">
        <v>208983</v>
      </c>
      <c r="W83">
        <v>0</v>
      </c>
      <c r="X83">
        <v>0</v>
      </c>
      <c r="Z83">
        <v>0</v>
      </c>
      <c r="AA83">
        <v>0</v>
      </c>
      <c r="AB83">
        <v>0</v>
      </c>
      <c r="AC83">
        <v>0</v>
      </c>
      <c r="AD83" t="s">
        <v>1124</v>
      </c>
      <c r="AF83">
        <v>0</v>
      </c>
      <c r="AG83">
        <v>0</v>
      </c>
    </row>
    <row r="84" spans="1:33">
      <c r="A84" t="s">
        <v>951</v>
      </c>
      <c r="B84" t="s">
        <v>938</v>
      </c>
      <c r="C84" t="s">
        <v>952</v>
      </c>
      <c r="D84" t="s">
        <v>1125</v>
      </c>
      <c r="F84" t="s">
        <v>1126</v>
      </c>
      <c r="I84">
        <v>0</v>
      </c>
      <c r="J84">
        <v>0</v>
      </c>
      <c r="K84">
        <v>0</v>
      </c>
      <c r="L84">
        <v>0</v>
      </c>
      <c r="M84">
        <v>0</v>
      </c>
      <c r="N84">
        <v>0</v>
      </c>
      <c r="O84">
        <v>0</v>
      </c>
      <c r="P84">
        <v>0</v>
      </c>
      <c r="Q84">
        <v>0</v>
      </c>
      <c r="S84">
        <v>0</v>
      </c>
      <c r="T84" t="s">
        <v>938</v>
      </c>
      <c r="V84">
        <v>0</v>
      </c>
      <c r="W84">
        <v>0</v>
      </c>
      <c r="X84">
        <v>0</v>
      </c>
      <c r="Z84">
        <v>0</v>
      </c>
      <c r="AA84">
        <v>0</v>
      </c>
      <c r="AB84">
        <v>0</v>
      </c>
      <c r="AC84">
        <v>0</v>
      </c>
      <c r="AD84" t="s">
        <v>1127</v>
      </c>
      <c r="AF84">
        <v>0</v>
      </c>
      <c r="AG84">
        <v>0</v>
      </c>
    </row>
    <row r="85" spans="1:33">
      <c r="A85" t="s">
        <v>951</v>
      </c>
      <c r="B85" t="s">
        <v>938</v>
      </c>
      <c r="C85" t="s">
        <v>952</v>
      </c>
      <c r="D85" t="s">
        <v>1128</v>
      </c>
      <c r="F85" t="s">
        <v>1129</v>
      </c>
      <c r="I85">
        <v>0</v>
      </c>
      <c r="J85">
        <v>0</v>
      </c>
      <c r="K85">
        <v>0</v>
      </c>
      <c r="L85">
        <v>0</v>
      </c>
      <c r="M85">
        <v>0</v>
      </c>
      <c r="N85">
        <v>0</v>
      </c>
      <c r="O85">
        <v>0</v>
      </c>
      <c r="P85">
        <v>0</v>
      </c>
      <c r="Q85">
        <v>0</v>
      </c>
      <c r="S85">
        <v>0</v>
      </c>
      <c r="T85" t="s">
        <v>938</v>
      </c>
      <c r="V85">
        <v>0</v>
      </c>
      <c r="W85">
        <v>0</v>
      </c>
      <c r="X85">
        <v>0</v>
      </c>
      <c r="Z85">
        <v>0</v>
      </c>
      <c r="AA85">
        <v>0</v>
      </c>
      <c r="AB85">
        <v>0</v>
      </c>
      <c r="AC85">
        <v>0</v>
      </c>
      <c r="AD85" t="s">
        <v>1130</v>
      </c>
      <c r="AF85">
        <v>0</v>
      </c>
      <c r="AG85">
        <v>0</v>
      </c>
    </row>
    <row r="86" spans="1:33">
      <c r="A86" t="s">
        <v>951</v>
      </c>
      <c r="B86" t="s">
        <v>938</v>
      </c>
      <c r="C86" t="s">
        <v>952</v>
      </c>
      <c r="D86" t="s">
        <v>1131</v>
      </c>
      <c r="F86" t="s">
        <v>1132</v>
      </c>
      <c r="I86">
        <v>0</v>
      </c>
      <c r="J86">
        <v>0</v>
      </c>
      <c r="K86">
        <v>0</v>
      </c>
      <c r="L86">
        <v>0</v>
      </c>
      <c r="M86">
        <v>0</v>
      </c>
      <c r="N86">
        <v>0</v>
      </c>
      <c r="O86">
        <v>0</v>
      </c>
      <c r="P86">
        <v>0</v>
      </c>
      <c r="Q86">
        <v>0</v>
      </c>
      <c r="S86">
        <v>0</v>
      </c>
      <c r="T86" t="s">
        <v>938</v>
      </c>
      <c r="V86">
        <v>0</v>
      </c>
      <c r="W86">
        <v>0</v>
      </c>
      <c r="X86">
        <v>0</v>
      </c>
      <c r="Z86">
        <v>0</v>
      </c>
      <c r="AA86">
        <v>0</v>
      </c>
      <c r="AB86">
        <v>0</v>
      </c>
      <c r="AC86">
        <v>0</v>
      </c>
      <c r="AD86" t="s">
        <v>1133</v>
      </c>
      <c r="AF86">
        <v>0</v>
      </c>
      <c r="AG86">
        <v>0</v>
      </c>
    </row>
    <row r="87" spans="1:33">
      <c r="A87" t="s">
        <v>951</v>
      </c>
      <c r="B87" t="s">
        <v>938</v>
      </c>
      <c r="C87" t="s">
        <v>952</v>
      </c>
      <c r="D87" t="s">
        <v>1134</v>
      </c>
      <c r="F87" t="s">
        <v>1020</v>
      </c>
      <c r="I87">
        <v>0</v>
      </c>
      <c r="J87">
        <v>0</v>
      </c>
      <c r="K87">
        <v>0</v>
      </c>
      <c r="L87">
        <v>0</v>
      </c>
      <c r="M87">
        <v>0</v>
      </c>
      <c r="N87">
        <v>0</v>
      </c>
      <c r="O87">
        <v>0</v>
      </c>
      <c r="P87">
        <v>0</v>
      </c>
      <c r="Q87">
        <v>0</v>
      </c>
      <c r="S87">
        <v>0</v>
      </c>
      <c r="T87" t="s">
        <v>938</v>
      </c>
      <c r="V87">
        <v>0</v>
      </c>
      <c r="W87">
        <v>0</v>
      </c>
      <c r="X87">
        <v>0</v>
      </c>
      <c r="Z87">
        <v>0</v>
      </c>
      <c r="AA87">
        <v>0</v>
      </c>
      <c r="AB87">
        <v>0</v>
      </c>
      <c r="AC87">
        <v>0</v>
      </c>
      <c r="AD87" t="s">
        <v>1135</v>
      </c>
      <c r="AF87">
        <v>0</v>
      </c>
      <c r="AG87">
        <v>0</v>
      </c>
    </row>
    <row r="88" spans="1:33">
      <c r="A88" t="s">
        <v>951</v>
      </c>
      <c r="B88" t="s">
        <v>938</v>
      </c>
      <c r="C88" t="s">
        <v>952</v>
      </c>
      <c r="D88" t="s">
        <v>1136</v>
      </c>
      <c r="F88" t="s">
        <v>1137</v>
      </c>
      <c r="I88">
        <v>0</v>
      </c>
      <c r="J88">
        <v>0</v>
      </c>
      <c r="K88">
        <v>0</v>
      </c>
      <c r="L88">
        <v>0</v>
      </c>
      <c r="M88">
        <v>0</v>
      </c>
      <c r="N88">
        <v>0</v>
      </c>
      <c r="O88">
        <v>0</v>
      </c>
      <c r="P88">
        <v>0</v>
      </c>
      <c r="Q88">
        <v>0</v>
      </c>
      <c r="S88">
        <v>0</v>
      </c>
      <c r="T88" t="s">
        <v>938</v>
      </c>
      <c r="V88">
        <v>0</v>
      </c>
      <c r="W88">
        <v>0</v>
      </c>
      <c r="X88">
        <v>0</v>
      </c>
      <c r="Z88">
        <v>0</v>
      </c>
      <c r="AA88">
        <v>0</v>
      </c>
      <c r="AB88">
        <v>0</v>
      </c>
      <c r="AC88">
        <v>0</v>
      </c>
      <c r="AD88" t="s">
        <v>1138</v>
      </c>
      <c r="AF88">
        <v>0</v>
      </c>
      <c r="AG88">
        <v>0</v>
      </c>
    </row>
    <row r="89" spans="1:33">
      <c r="A89" t="s">
        <v>951</v>
      </c>
      <c r="B89" t="s">
        <v>938</v>
      </c>
      <c r="C89" t="s">
        <v>952</v>
      </c>
      <c r="D89" t="s">
        <v>1139</v>
      </c>
      <c r="E89" t="s">
        <v>962</v>
      </c>
      <c r="F89" t="s">
        <v>1140</v>
      </c>
      <c r="I89">
        <v>800000</v>
      </c>
      <c r="J89">
        <v>0</v>
      </c>
      <c r="K89">
        <v>0</v>
      </c>
      <c r="L89">
        <v>800000</v>
      </c>
      <c r="M89">
        <v>208983</v>
      </c>
      <c r="N89">
        <v>0</v>
      </c>
      <c r="O89">
        <v>208983</v>
      </c>
      <c r="P89">
        <v>591017</v>
      </c>
      <c r="Q89">
        <v>73.88</v>
      </c>
      <c r="S89">
        <v>0</v>
      </c>
      <c r="T89" t="s">
        <v>938</v>
      </c>
      <c r="V89">
        <v>208983</v>
      </c>
      <c r="W89">
        <v>0</v>
      </c>
      <c r="X89">
        <v>0</v>
      </c>
      <c r="Z89">
        <v>0</v>
      </c>
      <c r="AA89">
        <v>0</v>
      </c>
      <c r="AB89">
        <v>0</v>
      </c>
      <c r="AC89">
        <v>0</v>
      </c>
      <c r="AD89" t="s">
        <v>1141</v>
      </c>
      <c r="AF89">
        <v>0</v>
      </c>
      <c r="AG89">
        <v>0</v>
      </c>
    </row>
    <row r="90" spans="1:33">
      <c r="T90" t="s">
        <v>938</v>
      </c>
      <c r="AD90" t="s">
        <v>1142</v>
      </c>
    </row>
    <row r="91" spans="1:33">
      <c r="F91" t="s">
        <v>1143</v>
      </c>
      <c r="G91" t="s">
        <v>716</v>
      </c>
      <c r="T91" t="s">
        <v>938</v>
      </c>
      <c r="AD91" t="s">
        <v>1144</v>
      </c>
    </row>
    <row r="92" spans="1:33">
      <c r="A92" t="s">
        <v>951</v>
      </c>
      <c r="B92" t="s">
        <v>938</v>
      </c>
      <c r="C92" t="s">
        <v>952</v>
      </c>
      <c r="D92" t="s">
        <v>1145</v>
      </c>
      <c r="F92" t="s">
        <v>1129</v>
      </c>
      <c r="I92">
        <v>0</v>
      </c>
      <c r="J92">
        <v>0</v>
      </c>
      <c r="K92">
        <v>0</v>
      </c>
      <c r="L92">
        <v>0</v>
      </c>
      <c r="M92">
        <v>0</v>
      </c>
      <c r="N92">
        <v>0</v>
      </c>
      <c r="O92">
        <v>0</v>
      </c>
      <c r="P92">
        <v>0</v>
      </c>
      <c r="Q92">
        <v>0</v>
      </c>
      <c r="S92">
        <v>0</v>
      </c>
      <c r="T92" t="s">
        <v>938</v>
      </c>
      <c r="V92">
        <v>0</v>
      </c>
      <c r="W92">
        <v>0</v>
      </c>
      <c r="X92">
        <v>0</v>
      </c>
      <c r="Z92">
        <v>0</v>
      </c>
      <c r="AA92">
        <v>0</v>
      </c>
      <c r="AB92">
        <v>0</v>
      </c>
      <c r="AC92">
        <v>0</v>
      </c>
      <c r="AD92" t="s">
        <v>1146</v>
      </c>
      <c r="AF92">
        <v>0</v>
      </c>
      <c r="AG92">
        <v>0</v>
      </c>
    </row>
    <row r="93" spans="1:33">
      <c r="A93" t="s">
        <v>951</v>
      </c>
      <c r="B93" t="s">
        <v>938</v>
      </c>
      <c r="C93" t="s">
        <v>952</v>
      </c>
      <c r="D93" t="s">
        <v>1147</v>
      </c>
      <c r="F93" t="s">
        <v>1148</v>
      </c>
      <c r="H93" t="s">
        <v>1123</v>
      </c>
      <c r="I93">
        <v>200000</v>
      </c>
      <c r="J93">
        <v>0</v>
      </c>
      <c r="K93">
        <v>0</v>
      </c>
      <c r="L93">
        <v>200000</v>
      </c>
      <c r="M93">
        <v>0</v>
      </c>
      <c r="N93">
        <v>0</v>
      </c>
      <c r="O93">
        <v>0</v>
      </c>
      <c r="P93">
        <v>200000</v>
      </c>
      <c r="Q93">
        <v>100</v>
      </c>
      <c r="R93" t="s">
        <v>957</v>
      </c>
      <c r="S93">
        <v>0</v>
      </c>
      <c r="T93" t="s">
        <v>938</v>
      </c>
      <c r="V93">
        <v>0</v>
      </c>
      <c r="W93">
        <v>0</v>
      </c>
      <c r="X93">
        <v>0</v>
      </c>
      <c r="Z93">
        <v>0</v>
      </c>
      <c r="AA93">
        <v>0</v>
      </c>
      <c r="AB93">
        <v>0</v>
      </c>
      <c r="AC93">
        <v>0</v>
      </c>
      <c r="AD93" t="s">
        <v>1149</v>
      </c>
      <c r="AF93">
        <v>0</v>
      </c>
      <c r="AG93">
        <v>0</v>
      </c>
    </row>
    <row r="94" spans="1:33">
      <c r="A94" t="s">
        <v>951</v>
      </c>
      <c r="B94" t="s">
        <v>938</v>
      </c>
      <c r="C94" t="s">
        <v>952</v>
      </c>
      <c r="D94" t="s">
        <v>1150</v>
      </c>
      <c r="F94" t="s">
        <v>1126</v>
      </c>
      <c r="I94">
        <v>0</v>
      </c>
      <c r="J94">
        <v>0</v>
      </c>
      <c r="K94">
        <v>0</v>
      </c>
      <c r="L94">
        <v>0</v>
      </c>
      <c r="M94">
        <v>0</v>
      </c>
      <c r="N94">
        <v>0</v>
      </c>
      <c r="O94">
        <v>0</v>
      </c>
      <c r="P94">
        <v>0</v>
      </c>
      <c r="Q94">
        <v>0</v>
      </c>
      <c r="S94">
        <v>0</v>
      </c>
      <c r="T94" t="s">
        <v>938</v>
      </c>
      <c r="V94">
        <v>0</v>
      </c>
      <c r="W94">
        <v>0</v>
      </c>
      <c r="X94">
        <v>0</v>
      </c>
      <c r="Z94">
        <v>0</v>
      </c>
      <c r="AA94">
        <v>0</v>
      </c>
      <c r="AB94">
        <v>0</v>
      </c>
      <c r="AC94">
        <v>0</v>
      </c>
      <c r="AD94" t="s">
        <v>1151</v>
      </c>
      <c r="AF94">
        <v>0</v>
      </c>
      <c r="AG94">
        <v>0</v>
      </c>
    </row>
    <row r="95" spans="1:33">
      <c r="A95" t="s">
        <v>951</v>
      </c>
      <c r="B95" t="s">
        <v>938</v>
      </c>
      <c r="C95" t="s">
        <v>952</v>
      </c>
      <c r="D95" t="s">
        <v>1152</v>
      </c>
      <c r="F95" t="s">
        <v>1014</v>
      </c>
      <c r="I95">
        <v>0</v>
      </c>
      <c r="J95">
        <v>0</v>
      </c>
      <c r="K95">
        <v>0</v>
      </c>
      <c r="L95">
        <v>0</v>
      </c>
      <c r="M95">
        <v>0</v>
      </c>
      <c r="N95">
        <v>0</v>
      </c>
      <c r="O95">
        <v>0</v>
      </c>
      <c r="P95">
        <v>0</v>
      </c>
      <c r="Q95">
        <v>0</v>
      </c>
      <c r="S95">
        <v>0</v>
      </c>
      <c r="T95" t="s">
        <v>938</v>
      </c>
      <c r="V95">
        <v>0</v>
      </c>
      <c r="W95">
        <v>0</v>
      </c>
      <c r="X95">
        <v>0</v>
      </c>
      <c r="Z95">
        <v>0</v>
      </c>
      <c r="AA95">
        <v>0</v>
      </c>
      <c r="AB95">
        <v>0</v>
      </c>
      <c r="AC95">
        <v>0</v>
      </c>
      <c r="AD95" t="s">
        <v>1153</v>
      </c>
      <c r="AF95">
        <v>0</v>
      </c>
      <c r="AG95">
        <v>0</v>
      </c>
    </row>
    <row r="96" spans="1:33">
      <c r="A96" t="s">
        <v>951</v>
      </c>
      <c r="B96" t="s">
        <v>938</v>
      </c>
      <c r="C96" t="s">
        <v>952</v>
      </c>
      <c r="D96" t="s">
        <v>1154</v>
      </c>
      <c r="F96" t="s">
        <v>1155</v>
      </c>
      <c r="I96">
        <v>0</v>
      </c>
      <c r="J96">
        <v>0</v>
      </c>
      <c r="K96">
        <v>0</v>
      </c>
      <c r="L96">
        <v>0</v>
      </c>
      <c r="M96">
        <v>0</v>
      </c>
      <c r="N96">
        <v>0</v>
      </c>
      <c r="O96">
        <v>0</v>
      </c>
      <c r="P96">
        <v>0</v>
      </c>
      <c r="Q96">
        <v>0</v>
      </c>
      <c r="S96">
        <v>0</v>
      </c>
      <c r="T96" t="s">
        <v>938</v>
      </c>
      <c r="V96">
        <v>0</v>
      </c>
      <c r="W96">
        <v>0</v>
      </c>
      <c r="X96">
        <v>0</v>
      </c>
      <c r="Z96">
        <v>0</v>
      </c>
      <c r="AA96">
        <v>0</v>
      </c>
      <c r="AB96">
        <v>0</v>
      </c>
      <c r="AC96">
        <v>0</v>
      </c>
      <c r="AD96" t="s">
        <v>1156</v>
      </c>
      <c r="AF96">
        <v>0</v>
      </c>
      <c r="AG96">
        <v>0</v>
      </c>
    </row>
    <row r="97" spans="1:33">
      <c r="A97" t="s">
        <v>951</v>
      </c>
      <c r="B97" t="s">
        <v>938</v>
      </c>
      <c r="C97" t="s">
        <v>952</v>
      </c>
      <c r="D97" t="s">
        <v>1157</v>
      </c>
      <c r="F97" t="s">
        <v>1132</v>
      </c>
      <c r="I97">
        <v>0</v>
      </c>
      <c r="J97">
        <v>0</v>
      </c>
      <c r="K97">
        <v>0</v>
      </c>
      <c r="L97">
        <v>0</v>
      </c>
      <c r="M97">
        <v>0</v>
      </c>
      <c r="N97">
        <v>0</v>
      </c>
      <c r="O97">
        <v>0</v>
      </c>
      <c r="P97">
        <v>0</v>
      </c>
      <c r="Q97">
        <v>0</v>
      </c>
      <c r="S97">
        <v>0</v>
      </c>
      <c r="T97" t="s">
        <v>938</v>
      </c>
      <c r="V97">
        <v>0</v>
      </c>
      <c r="W97">
        <v>0</v>
      </c>
      <c r="X97">
        <v>0</v>
      </c>
      <c r="Z97">
        <v>0</v>
      </c>
      <c r="AA97">
        <v>0</v>
      </c>
      <c r="AB97">
        <v>0</v>
      </c>
      <c r="AC97">
        <v>0</v>
      </c>
      <c r="AD97" t="s">
        <v>1158</v>
      </c>
      <c r="AF97">
        <v>0</v>
      </c>
      <c r="AG97">
        <v>0</v>
      </c>
    </row>
    <row r="98" spans="1:33">
      <c r="A98" t="s">
        <v>951</v>
      </c>
      <c r="B98" t="s">
        <v>938</v>
      </c>
      <c r="C98" t="s">
        <v>952</v>
      </c>
      <c r="D98" t="s">
        <v>1159</v>
      </c>
      <c r="F98" t="s">
        <v>1020</v>
      </c>
      <c r="I98">
        <v>0</v>
      </c>
      <c r="J98">
        <v>0</v>
      </c>
      <c r="K98">
        <v>0</v>
      </c>
      <c r="L98">
        <v>0</v>
      </c>
      <c r="M98">
        <v>0</v>
      </c>
      <c r="N98">
        <v>0</v>
      </c>
      <c r="O98">
        <v>0</v>
      </c>
      <c r="P98">
        <v>0</v>
      </c>
      <c r="Q98">
        <v>0</v>
      </c>
      <c r="S98">
        <v>0</v>
      </c>
      <c r="T98" t="s">
        <v>938</v>
      </c>
      <c r="V98">
        <v>0</v>
      </c>
      <c r="W98">
        <v>0</v>
      </c>
      <c r="X98">
        <v>0</v>
      </c>
      <c r="Z98">
        <v>0</v>
      </c>
      <c r="AA98">
        <v>0</v>
      </c>
      <c r="AB98">
        <v>0</v>
      </c>
      <c r="AC98">
        <v>0</v>
      </c>
      <c r="AD98" t="s">
        <v>1160</v>
      </c>
      <c r="AF98">
        <v>0</v>
      </c>
      <c r="AG98">
        <v>0</v>
      </c>
    </row>
    <row r="99" spans="1:33">
      <c r="A99" t="s">
        <v>951</v>
      </c>
      <c r="B99" t="s">
        <v>938</v>
      </c>
      <c r="C99" t="s">
        <v>952</v>
      </c>
      <c r="D99" t="s">
        <v>1161</v>
      </c>
      <c r="F99" t="s">
        <v>1162</v>
      </c>
      <c r="I99">
        <v>0</v>
      </c>
      <c r="J99">
        <v>0</v>
      </c>
      <c r="K99">
        <v>0</v>
      </c>
      <c r="L99">
        <v>0</v>
      </c>
      <c r="M99">
        <v>0</v>
      </c>
      <c r="N99">
        <v>0</v>
      </c>
      <c r="O99">
        <v>0</v>
      </c>
      <c r="P99">
        <v>0</v>
      </c>
      <c r="Q99">
        <v>0</v>
      </c>
      <c r="S99">
        <v>0</v>
      </c>
      <c r="T99" t="s">
        <v>938</v>
      </c>
      <c r="V99">
        <v>0</v>
      </c>
      <c r="W99">
        <v>0</v>
      </c>
      <c r="X99">
        <v>0</v>
      </c>
      <c r="Z99">
        <v>0</v>
      </c>
      <c r="AA99">
        <v>0</v>
      </c>
      <c r="AB99">
        <v>0</v>
      </c>
      <c r="AC99">
        <v>0</v>
      </c>
      <c r="AD99" t="s">
        <v>1163</v>
      </c>
      <c r="AF99">
        <v>0</v>
      </c>
      <c r="AG99">
        <v>0</v>
      </c>
    </row>
    <row r="100" spans="1:33">
      <c r="A100" t="s">
        <v>951</v>
      </c>
      <c r="B100" t="s">
        <v>938</v>
      </c>
      <c r="C100" t="s">
        <v>952</v>
      </c>
      <c r="D100" t="s">
        <v>1164</v>
      </c>
      <c r="F100" t="s">
        <v>1165</v>
      </c>
      <c r="I100">
        <v>0</v>
      </c>
      <c r="J100">
        <v>0</v>
      </c>
      <c r="K100">
        <v>0</v>
      </c>
      <c r="L100">
        <v>0</v>
      </c>
      <c r="M100">
        <v>0</v>
      </c>
      <c r="N100">
        <v>0</v>
      </c>
      <c r="O100">
        <v>0</v>
      </c>
      <c r="P100">
        <v>0</v>
      </c>
      <c r="Q100">
        <v>0</v>
      </c>
      <c r="S100">
        <v>0</v>
      </c>
      <c r="T100" t="s">
        <v>938</v>
      </c>
      <c r="V100">
        <v>0</v>
      </c>
      <c r="W100">
        <v>0</v>
      </c>
      <c r="X100">
        <v>0</v>
      </c>
      <c r="Z100">
        <v>0</v>
      </c>
      <c r="AA100">
        <v>0</v>
      </c>
      <c r="AB100">
        <v>0</v>
      </c>
      <c r="AC100">
        <v>0</v>
      </c>
      <c r="AD100" t="s">
        <v>1166</v>
      </c>
      <c r="AF100">
        <v>0</v>
      </c>
      <c r="AG100">
        <v>0</v>
      </c>
    </row>
    <row r="101" spans="1:33">
      <c r="A101" t="s">
        <v>951</v>
      </c>
      <c r="B101" t="s">
        <v>938</v>
      </c>
      <c r="C101" t="s">
        <v>952</v>
      </c>
      <c r="D101" t="s">
        <v>1167</v>
      </c>
      <c r="E101" t="s">
        <v>962</v>
      </c>
      <c r="F101" t="s">
        <v>1168</v>
      </c>
      <c r="I101">
        <v>200000</v>
      </c>
      <c r="J101">
        <v>0</v>
      </c>
      <c r="K101">
        <v>0</v>
      </c>
      <c r="L101">
        <v>200000</v>
      </c>
      <c r="M101">
        <v>0</v>
      </c>
      <c r="N101">
        <v>0</v>
      </c>
      <c r="O101">
        <v>0</v>
      </c>
      <c r="P101">
        <v>200000</v>
      </c>
      <c r="Q101">
        <v>100</v>
      </c>
      <c r="S101">
        <v>0</v>
      </c>
      <c r="T101" t="s">
        <v>938</v>
      </c>
      <c r="V101">
        <v>0</v>
      </c>
      <c r="W101">
        <v>0</v>
      </c>
      <c r="X101">
        <v>0</v>
      </c>
      <c r="Z101">
        <v>0</v>
      </c>
      <c r="AA101">
        <v>0</v>
      </c>
      <c r="AB101">
        <v>0</v>
      </c>
      <c r="AC101">
        <v>0</v>
      </c>
      <c r="AD101" t="s">
        <v>1169</v>
      </c>
      <c r="AF101">
        <v>0</v>
      </c>
      <c r="AG101">
        <v>0</v>
      </c>
    </row>
    <row r="102" spans="1:33">
      <c r="T102" t="s">
        <v>938</v>
      </c>
      <c r="AD102" t="s">
        <v>1170</v>
      </c>
    </row>
    <row r="103" spans="1:33">
      <c r="F103" t="s">
        <v>1171</v>
      </c>
      <c r="G103" t="s">
        <v>717</v>
      </c>
      <c r="T103" t="s">
        <v>938</v>
      </c>
      <c r="AD103" t="s">
        <v>1172</v>
      </c>
    </row>
    <row r="104" spans="1:33">
      <c r="A104" t="s">
        <v>951</v>
      </c>
      <c r="B104" t="s">
        <v>938</v>
      </c>
      <c r="C104" t="s">
        <v>952</v>
      </c>
      <c r="D104" t="s">
        <v>1173</v>
      </c>
      <c r="F104" t="s">
        <v>1174</v>
      </c>
      <c r="I104">
        <v>0</v>
      </c>
      <c r="J104">
        <v>0</v>
      </c>
      <c r="K104">
        <v>0</v>
      </c>
      <c r="L104">
        <v>0</v>
      </c>
      <c r="M104">
        <v>0</v>
      </c>
      <c r="N104">
        <v>0</v>
      </c>
      <c r="O104">
        <v>0</v>
      </c>
      <c r="P104">
        <v>0</v>
      </c>
      <c r="Q104">
        <v>0</v>
      </c>
      <c r="S104">
        <v>0</v>
      </c>
      <c r="T104" t="s">
        <v>938</v>
      </c>
      <c r="V104">
        <v>0</v>
      </c>
      <c r="W104">
        <v>0</v>
      </c>
      <c r="X104">
        <v>0</v>
      </c>
      <c r="Z104">
        <v>0</v>
      </c>
      <c r="AA104">
        <v>0</v>
      </c>
      <c r="AB104">
        <v>0</v>
      </c>
      <c r="AC104">
        <v>0</v>
      </c>
      <c r="AD104" t="s">
        <v>1175</v>
      </c>
      <c r="AF104">
        <v>0</v>
      </c>
      <c r="AG104">
        <v>0</v>
      </c>
    </row>
    <row r="105" spans="1:33">
      <c r="A105" t="s">
        <v>951</v>
      </c>
      <c r="B105" t="s">
        <v>938</v>
      </c>
      <c r="C105" t="s">
        <v>952</v>
      </c>
      <c r="D105" t="s">
        <v>1176</v>
      </c>
      <c r="F105" t="s">
        <v>1177</v>
      </c>
      <c r="I105">
        <v>0</v>
      </c>
      <c r="J105">
        <v>0</v>
      </c>
      <c r="K105">
        <v>0</v>
      </c>
      <c r="L105">
        <v>0</v>
      </c>
      <c r="M105">
        <v>0</v>
      </c>
      <c r="N105">
        <v>0</v>
      </c>
      <c r="O105">
        <v>0</v>
      </c>
      <c r="P105">
        <v>0</v>
      </c>
      <c r="Q105">
        <v>0</v>
      </c>
      <c r="S105">
        <v>0</v>
      </c>
      <c r="T105" t="s">
        <v>938</v>
      </c>
      <c r="V105">
        <v>0</v>
      </c>
      <c r="W105">
        <v>0</v>
      </c>
      <c r="X105">
        <v>0</v>
      </c>
      <c r="Z105">
        <v>0</v>
      </c>
      <c r="AA105">
        <v>0</v>
      </c>
      <c r="AB105">
        <v>0</v>
      </c>
      <c r="AC105">
        <v>0</v>
      </c>
      <c r="AD105" t="s">
        <v>961</v>
      </c>
      <c r="AF105">
        <v>0</v>
      </c>
      <c r="AG105">
        <v>0</v>
      </c>
    </row>
    <row r="106" spans="1:33">
      <c r="A106" t="s">
        <v>951</v>
      </c>
      <c r="B106" t="s">
        <v>938</v>
      </c>
      <c r="C106" t="s">
        <v>952</v>
      </c>
      <c r="D106" t="s">
        <v>1178</v>
      </c>
      <c r="E106" t="s">
        <v>962</v>
      </c>
      <c r="F106" t="s">
        <v>1179</v>
      </c>
      <c r="I106">
        <v>0</v>
      </c>
      <c r="J106">
        <v>0</v>
      </c>
      <c r="K106">
        <v>0</v>
      </c>
      <c r="L106">
        <v>0</v>
      </c>
      <c r="M106">
        <v>0</v>
      </c>
      <c r="N106">
        <v>0</v>
      </c>
      <c r="O106">
        <v>0</v>
      </c>
      <c r="P106">
        <v>0</v>
      </c>
      <c r="Q106">
        <v>0</v>
      </c>
      <c r="S106">
        <v>0</v>
      </c>
      <c r="T106" t="s">
        <v>938</v>
      </c>
      <c r="V106">
        <v>0</v>
      </c>
      <c r="W106">
        <v>0</v>
      </c>
      <c r="X106">
        <v>0</v>
      </c>
      <c r="Z106">
        <v>0</v>
      </c>
      <c r="AA106">
        <v>0</v>
      </c>
      <c r="AB106">
        <v>0</v>
      </c>
      <c r="AC106">
        <v>0</v>
      </c>
      <c r="AD106" t="s">
        <v>1180</v>
      </c>
      <c r="AF106">
        <v>0</v>
      </c>
      <c r="AG106">
        <v>0</v>
      </c>
    </row>
    <row r="107" spans="1:33">
      <c r="T107" t="s">
        <v>938</v>
      </c>
      <c r="AD107" t="s">
        <v>1181</v>
      </c>
    </row>
    <row r="108" spans="1:33">
      <c r="F108" t="s">
        <v>1182</v>
      </c>
      <c r="G108" t="s">
        <v>718</v>
      </c>
      <c r="T108" t="s">
        <v>938</v>
      </c>
      <c r="AD108" t="s">
        <v>1183</v>
      </c>
    </row>
    <row r="109" spans="1:33">
      <c r="A109" t="s">
        <v>951</v>
      </c>
      <c r="B109" t="s">
        <v>938</v>
      </c>
      <c r="C109" t="s">
        <v>952</v>
      </c>
      <c r="D109" t="s">
        <v>1184</v>
      </c>
      <c r="F109" t="s">
        <v>1185</v>
      </c>
      <c r="I109">
        <v>0</v>
      </c>
      <c r="J109">
        <v>0</v>
      </c>
      <c r="K109">
        <v>0</v>
      </c>
      <c r="L109">
        <v>0</v>
      </c>
      <c r="M109">
        <v>0</v>
      </c>
      <c r="N109">
        <v>0</v>
      </c>
      <c r="O109">
        <v>0</v>
      </c>
      <c r="P109">
        <v>0</v>
      </c>
      <c r="Q109">
        <v>0</v>
      </c>
      <c r="S109">
        <v>0</v>
      </c>
      <c r="T109" t="s">
        <v>938</v>
      </c>
      <c r="V109">
        <v>0</v>
      </c>
      <c r="W109">
        <v>0</v>
      </c>
      <c r="X109">
        <v>0</v>
      </c>
      <c r="Z109">
        <v>0</v>
      </c>
      <c r="AA109">
        <v>0</v>
      </c>
      <c r="AB109">
        <v>0</v>
      </c>
      <c r="AC109">
        <v>0</v>
      </c>
      <c r="AD109" t="s">
        <v>969</v>
      </c>
      <c r="AF109">
        <v>0</v>
      </c>
      <c r="AG109">
        <v>0</v>
      </c>
    </row>
    <row r="110" spans="1:33">
      <c r="A110" t="s">
        <v>951</v>
      </c>
      <c r="B110" t="s">
        <v>938</v>
      </c>
      <c r="C110" t="s">
        <v>952</v>
      </c>
      <c r="D110" t="s">
        <v>1186</v>
      </c>
      <c r="E110" t="s">
        <v>962</v>
      </c>
      <c r="F110" t="s">
        <v>1187</v>
      </c>
      <c r="I110">
        <v>0</v>
      </c>
      <c r="J110">
        <v>0</v>
      </c>
      <c r="K110">
        <v>0</v>
      </c>
      <c r="L110">
        <v>0</v>
      </c>
      <c r="M110">
        <v>0</v>
      </c>
      <c r="N110">
        <v>0</v>
      </c>
      <c r="O110">
        <v>0</v>
      </c>
      <c r="P110">
        <v>0</v>
      </c>
      <c r="Q110">
        <v>0</v>
      </c>
      <c r="S110">
        <v>0</v>
      </c>
      <c r="T110" t="s">
        <v>938</v>
      </c>
      <c r="V110">
        <v>0</v>
      </c>
      <c r="W110">
        <v>0</v>
      </c>
      <c r="X110">
        <v>0</v>
      </c>
      <c r="Z110">
        <v>0</v>
      </c>
      <c r="AA110">
        <v>0</v>
      </c>
      <c r="AB110">
        <v>0</v>
      </c>
      <c r="AC110">
        <v>0</v>
      </c>
      <c r="AD110" t="s">
        <v>972</v>
      </c>
      <c r="AF110">
        <v>0</v>
      </c>
      <c r="AG110">
        <v>0</v>
      </c>
    </row>
    <row r="111" spans="1:33">
      <c r="T111" t="s">
        <v>938</v>
      </c>
      <c r="AD111" t="s">
        <v>1188</v>
      </c>
    </row>
    <row r="112" spans="1:33">
      <c r="F112" t="s">
        <v>1189</v>
      </c>
      <c r="G112" t="s">
        <v>700</v>
      </c>
      <c r="T112" t="s">
        <v>938</v>
      </c>
      <c r="AD112" t="s">
        <v>1190</v>
      </c>
    </row>
    <row r="113" spans="1:33">
      <c r="A113" t="s">
        <v>951</v>
      </c>
      <c r="B113" t="s">
        <v>938</v>
      </c>
      <c r="C113" t="s">
        <v>952</v>
      </c>
      <c r="D113" t="s">
        <v>1191</v>
      </c>
      <c r="F113" t="s">
        <v>1192</v>
      </c>
      <c r="I113">
        <v>0</v>
      </c>
      <c r="J113">
        <v>0</v>
      </c>
      <c r="K113">
        <v>0</v>
      </c>
      <c r="L113">
        <v>0</v>
      </c>
      <c r="M113">
        <v>0</v>
      </c>
      <c r="N113">
        <v>0</v>
      </c>
      <c r="O113">
        <v>0</v>
      </c>
      <c r="P113">
        <v>0</v>
      </c>
      <c r="Q113">
        <v>0</v>
      </c>
      <c r="S113">
        <v>0</v>
      </c>
      <c r="T113" t="s">
        <v>938</v>
      </c>
      <c r="V113">
        <v>0</v>
      </c>
      <c r="W113">
        <v>0</v>
      </c>
      <c r="X113">
        <v>0</v>
      </c>
      <c r="Z113">
        <v>0</v>
      </c>
      <c r="AA113">
        <v>0</v>
      </c>
      <c r="AB113">
        <v>0</v>
      </c>
      <c r="AC113">
        <v>0</v>
      </c>
      <c r="AD113" t="s">
        <v>1193</v>
      </c>
      <c r="AF113">
        <v>0</v>
      </c>
      <c r="AG113">
        <v>0</v>
      </c>
    </row>
    <row r="114" spans="1:33">
      <c r="A114" t="s">
        <v>951</v>
      </c>
      <c r="B114" t="s">
        <v>938</v>
      </c>
      <c r="C114" t="s">
        <v>952</v>
      </c>
      <c r="D114" t="s">
        <v>1194</v>
      </c>
      <c r="E114" t="s">
        <v>962</v>
      </c>
      <c r="F114" t="s">
        <v>1195</v>
      </c>
      <c r="I114">
        <v>0</v>
      </c>
      <c r="J114">
        <v>0</v>
      </c>
      <c r="K114">
        <v>0</v>
      </c>
      <c r="L114">
        <v>0</v>
      </c>
      <c r="M114">
        <v>0</v>
      </c>
      <c r="N114">
        <v>0</v>
      </c>
      <c r="O114">
        <v>0</v>
      </c>
      <c r="P114">
        <v>0</v>
      </c>
      <c r="Q114">
        <v>0</v>
      </c>
      <c r="S114">
        <v>0</v>
      </c>
      <c r="T114" t="s">
        <v>938</v>
      </c>
      <c r="V114">
        <v>0</v>
      </c>
      <c r="W114">
        <v>0</v>
      </c>
      <c r="X114">
        <v>0</v>
      </c>
      <c r="Z114">
        <v>0</v>
      </c>
      <c r="AA114">
        <v>0</v>
      </c>
      <c r="AB114">
        <v>0</v>
      </c>
      <c r="AC114">
        <v>0</v>
      </c>
      <c r="AD114" t="s">
        <v>1196</v>
      </c>
      <c r="AF114">
        <v>0</v>
      </c>
      <c r="AG114">
        <v>0</v>
      </c>
    </row>
    <row r="115" spans="1:33">
      <c r="T115" t="s">
        <v>938</v>
      </c>
      <c r="AD115" t="s">
        <v>1197</v>
      </c>
    </row>
    <row r="116" spans="1:33">
      <c r="F116" t="s">
        <v>1198</v>
      </c>
      <c r="G116" t="s">
        <v>701</v>
      </c>
      <c r="T116" t="s">
        <v>938</v>
      </c>
      <c r="AD116" t="s">
        <v>1199</v>
      </c>
    </row>
    <row r="117" spans="1:33">
      <c r="A117" t="s">
        <v>951</v>
      </c>
      <c r="B117" t="s">
        <v>938</v>
      </c>
      <c r="C117" t="s">
        <v>952</v>
      </c>
      <c r="D117" t="s">
        <v>1200</v>
      </c>
      <c r="F117" t="s">
        <v>1201</v>
      </c>
      <c r="I117">
        <v>0</v>
      </c>
      <c r="J117">
        <v>0</v>
      </c>
      <c r="K117">
        <v>0</v>
      </c>
      <c r="L117">
        <v>0</v>
      </c>
      <c r="M117">
        <v>0</v>
      </c>
      <c r="N117">
        <v>0</v>
      </c>
      <c r="O117">
        <v>0</v>
      </c>
      <c r="P117">
        <v>0</v>
      </c>
      <c r="Q117">
        <v>0</v>
      </c>
      <c r="S117">
        <v>0</v>
      </c>
      <c r="T117" t="s">
        <v>938</v>
      </c>
      <c r="V117">
        <v>0</v>
      </c>
      <c r="W117">
        <v>0</v>
      </c>
      <c r="X117">
        <v>0</v>
      </c>
      <c r="Z117">
        <v>0</v>
      </c>
      <c r="AA117">
        <v>0</v>
      </c>
      <c r="AB117">
        <v>0</v>
      </c>
      <c r="AC117">
        <v>0</v>
      </c>
      <c r="AD117" t="s">
        <v>1202</v>
      </c>
      <c r="AF117">
        <v>0</v>
      </c>
      <c r="AG117">
        <v>0</v>
      </c>
    </row>
    <row r="118" spans="1:33">
      <c r="A118" t="s">
        <v>951</v>
      </c>
      <c r="B118" t="s">
        <v>938</v>
      </c>
      <c r="C118" t="s">
        <v>952</v>
      </c>
      <c r="D118" t="s">
        <v>1203</v>
      </c>
      <c r="F118" t="s">
        <v>1204</v>
      </c>
      <c r="I118">
        <v>0</v>
      </c>
      <c r="J118">
        <v>0</v>
      </c>
      <c r="K118">
        <v>0</v>
      </c>
      <c r="L118">
        <v>0</v>
      </c>
      <c r="M118">
        <v>0</v>
      </c>
      <c r="N118">
        <v>0</v>
      </c>
      <c r="O118">
        <v>0</v>
      </c>
      <c r="P118">
        <v>0</v>
      </c>
      <c r="Q118">
        <v>0</v>
      </c>
      <c r="S118">
        <v>0</v>
      </c>
      <c r="T118" t="s">
        <v>938</v>
      </c>
      <c r="V118">
        <v>0</v>
      </c>
      <c r="W118">
        <v>0</v>
      </c>
      <c r="X118">
        <v>0</v>
      </c>
      <c r="Z118">
        <v>0</v>
      </c>
      <c r="AA118">
        <v>0</v>
      </c>
      <c r="AB118">
        <v>0</v>
      </c>
      <c r="AC118">
        <v>0</v>
      </c>
      <c r="AD118" t="s">
        <v>1205</v>
      </c>
      <c r="AF118">
        <v>0</v>
      </c>
      <c r="AG118">
        <v>0</v>
      </c>
    </row>
    <row r="119" spans="1:33">
      <c r="A119" t="s">
        <v>951</v>
      </c>
      <c r="B119" t="s">
        <v>938</v>
      </c>
      <c r="C119" t="s">
        <v>952</v>
      </c>
      <c r="D119" t="s">
        <v>1206</v>
      </c>
      <c r="F119" t="s">
        <v>1207</v>
      </c>
      <c r="I119">
        <v>0</v>
      </c>
      <c r="J119">
        <v>0</v>
      </c>
      <c r="K119">
        <v>0</v>
      </c>
      <c r="L119">
        <v>0</v>
      </c>
      <c r="M119">
        <v>0</v>
      </c>
      <c r="N119">
        <v>0</v>
      </c>
      <c r="O119">
        <v>0</v>
      </c>
      <c r="P119">
        <v>0</v>
      </c>
      <c r="Q119">
        <v>0</v>
      </c>
      <c r="S119">
        <v>0</v>
      </c>
      <c r="T119" t="s">
        <v>938</v>
      </c>
      <c r="V119">
        <v>0</v>
      </c>
      <c r="W119">
        <v>0</v>
      </c>
      <c r="X119">
        <v>0</v>
      </c>
      <c r="Z119">
        <v>0</v>
      </c>
      <c r="AA119">
        <v>0</v>
      </c>
      <c r="AB119">
        <v>0</v>
      </c>
      <c r="AC119">
        <v>0</v>
      </c>
      <c r="AD119" t="s">
        <v>1208</v>
      </c>
      <c r="AF119">
        <v>0</v>
      </c>
      <c r="AG119">
        <v>0</v>
      </c>
    </row>
    <row r="120" spans="1:33">
      <c r="A120" t="s">
        <v>951</v>
      </c>
      <c r="B120" t="s">
        <v>938</v>
      </c>
      <c r="C120" t="s">
        <v>952</v>
      </c>
      <c r="D120" t="s">
        <v>1209</v>
      </c>
      <c r="F120" t="s">
        <v>1017</v>
      </c>
      <c r="I120">
        <v>0</v>
      </c>
      <c r="J120">
        <v>0</v>
      </c>
      <c r="K120">
        <v>0</v>
      </c>
      <c r="L120">
        <v>0</v>
      </c>
      <c r="M120">
        <v>0</v>
      </c>
      <c r="N120">
        <v>0</v>
      </c>
      <c r="O120">
        <v>0</v>
      </c>
      <c r="P120">
        <v>0</v>
      </c>
      <c r="Q120">
        <v>0</v>
      </c>
      <c r="S120">
        <v>0</v>
      </c>
      <c r="T120" t="s">
        <v>938</v>
      </c>
      <c r="V120">
        <v>0</v>
      </c>
      <c r="W120">
        <v>0</v>
      </c>
      <c r="X120">
        <v>0</v>
      </c>
      <c r="Z120">
        <v>0</v>
      </c>
      <c r="AA120">
        <v>0</v>
      </c>
      <c r="AB120">
        <v>0</v>
      </c>
      <c r="AC120">
        <v>0</v>
      </c>
      <c r="AD120" t="s">
        <v>1210</v>
      </c>
      <c r="AF120">
        <v>0</v>
      </c>
      <c r="AG120">
        <v>0</v>
      </c>
    </row>
    <row r="121" spans="1:33">
      <c r="A121" t="s">
        <v>951</v>
      </c>
      <c r="B121" t="s">
        <v>938</v>
      </c>
      <c r="C121" t="s">
        <v>952</v>
      </c>
      <c r="D121" t="s">
        <v>1211</v>
      </c>
      <c r="E121" t="s">
        <v>962</v>
      </c>
      <c r="F121" t="s">
        <v>1212</v>
      </c>
      <c r="I121">
        <v>0</v>
      </c>
      <c r="J121">
        <v>0</v>
      </c>
      <c r="K121">
        <v>0</v>
      </c>
      <c r="L121">
        <v>0</v>
      </c>
      <c r="M121">
        <v>0</v>
      </c>
      <c r="N121">
        <v>0</v>
      </c>
      <c r="O121">
        <v>0</v>
      </c>
      <c r="P121">
        <v>0</v>
      </c>
      <c r="Q121">
        <v>0</v>
      </c>
      <c r="S121">
        <v>0</v>
      </c>
      <c r="T121" t="s">
        <v>938</v>
      </c>
      <c r="V121">
        <v>0</v>
      </c>
      <c r="W121">
        <v>0</v>
      </c>
      <c r="X121">
        <v>0</v>
      </c>
      <c r="Z121">
        <v>0</v>
      </c>
      <c r="AA121">
        <v>0</v>
      </c>
      <c r="AB121">
        <v>0</v>
      </c>
      <c r="AC121">
        <v>0</v>
      </c>
      <c r="AD121" t="s">
        <v>1213</v>
      </c>
      <c r="AF121">
        <v>0</v>
      </c>
      <c r="AG121">
        <v>0</v>
      </c>
    </row>
    <row r="122" spans="1:33">
      <c r="T122" t="s">
        <v>938</v>
      </c>
      <c r="AD122" t="s">
        <v>1214</v>
      </c>
    </row>
    <row r="123" spans="1:33">
      <c r="A123" t="s">
        <v>951</v>
      </c>
      <c r="B123" t="s">
        <v>938</v>
      </c>
      <c r="C123" t="s">
        <v>952</v>
      </c>
      <c r="D123" t="s">
        <v>1215</v>
      </c>
      <c r="E123" t="s">
        <v>1216</v>
      </c>
      <c r="F123" t="s">
        <v>1217</v>
      </c>
      <c r="I123">
        <v>1000000</v>
      </c>
      <c r="J123">
        <v>0</v>
      </c>
      <c r="K123">
        <v>0</v>
      </c>
      <c r="L123">
        <v>1000000</v>
      </c>
      <c r="M123">
        <v>208983</v>
      </c>
      <c r="N123">
        <v>0</v>
      </c>
      <c r="O123">
        <v>208983</v>
      </c>
      <c r="P123">
        <v>791017</v>
      </c>
      <c r="Q123">
        <v>79.099999999999994</v>
      </c>
      <c r="S123">
        <v>0</v>
      </c>
      <c r="T123" t="s">
        <v>938</v>
      </c>
      <c r="V123">
        <v>208983</v>
      </c>
      <c r="W123">
        <v>0</v>
      </c>
      <c r="X123">
        <v>0</v>
      </c>
      <c r="Z123">
        <v>0</v>
      </c>
      <c r="AA123">
        <v>0</v>
      </c>
      <c r="AB123">
        <v>0</v>
      </c>
      <c r="AC123">
        <v>0</v>
      </c>
      <c r="AD123" t="s">
        <v>1218</v>
      </c>
      <c r="AF123">
        <v>0</v>
      </c>
      <c r="AG123">
        <v>0</v>
      </c>
    </row>
    <row r="124" spans="1:33">
      <c r="T124" t="s">
        <v>938</v>
      </c>
      <c r="AD124" t="s">
        <v>1219</v>
      </c>
    </row>
    <row r="125" spans="1:33">
      <c r="A125" t="s">
        <v>951</v>
      </c>
      <c r="B125" t="s">
        <v>938</v>
      </c>
      <c r="C125" t="s">
        <v>952</v>
      </c>
      <c r="D125" t="s">
        <v>1220</v>
      </c>
      <c r="E125" t="s">
        <v>1221</v>
      </c>
      <c r="F125" t="s">
        <v>1222</v>
      </c>
      <c r="I125">
        <v>10021000</v>
      </c>
      <c r="J125">
        <v>-130060</v>
      </c>
      <c r="K125">
        <v>0</v>
      </c>
      <c r="L125">
        <v>9890940</v>
      </c>
      <c r="M125">
        <v>8538080</v>
      </c>
      <c r="N125">
        <v>0</v>
      </c>
      <c r="O125">
        <v>8538080</v>
      </c>
      <c r="P125">
        <v>1352860</v>
      </c>
      <c r="Q125">
        <v>13.68</v>
      </c>
      <c r="S125">
        <v>-1.3</v>
      </c>
      <c r="T125" t="s">
        <v>938</v>
      </c>
      <c r="V125">
        <v>8538080</v>
      </c>
      <c r="W125">
        <v>0</v>
      </c>
      <c r="X125">
        <v>13000</v>
      </c>
      <c r="Z125">
        <v>0</v>
      </c>
      <c r="AA125">
        <v>0</v>
      </c>
      <c r="AB125">
        <v>0</v>
      </c>
      <c r="AC125">
        <v>0</v>
      </c>
      <c r="AD125" t="s">
        <v>1223</v>
      </c>
      <c r="AF125">
        <v>0</v>
      </c>
      <c r="AG125">
        <v>0</v>
      </c>
    </row>
    <row r="126" spans="1:33">
      <c r="T126" t="s">
        <v>938</v>
      </c>
      <c r="AD126" t="s">
        <v>1224</v>
      </c>
    </row>
    <row r="127" spans="1:33">
      <c r="T127" t="s">
        <v>938</v>
      </c>
      <c r="AD127" t="s">
        <v>1225</v>
      </c>
    </row>
    <row r="128" spans="1:33">
      <c r="T128" t="s">
        <v>938</v>
      </c>
      <c r="AD128" t="s">
        <v>1226</v>
      </c>
    </row>
    <row r="129" spans="1:20">
      <c r="A129" t="s">
        <v>951</v>
      </c>
      <c r="T129" t="s">
        <v>938</v>
      </c>
    </row>
    <row r="130" spans="1:20">
      <c r="A130" t="s">
        <v>951</v>
      </c>
      <c r="T130" t="s">
        <v>938</v>
      </c>
    </row>
    <row r="131" spans="1:20">
      <c r="A131" t="s">
        <v>951</v>
      </c>
      <c r="T131" t="s">
        <v>938</v>
      </c>
    </row>
    <row r="132" spans="1:20">
      <c r="A132" t="s">
        <v>951</v>
      </c>
      <c r="T132" t="s">
        <v>938</v>
      </c>
    </row>
    <row r="133" spans="1:20">
      <c r="A133" t="s">
        <v>951</v>
      </c>
      <c r="T133" t="s">
        <v>938</v>
      </c>
    </row>
    <row r="134" spans="1:20">
      <c r="A134" t="s">
        <v>951</v>
      </c>
      <c r="T134" t="s">
        <v>938</v>
      </c>
    </row>
    <row r="135" spans="1:20">
      <c r="A135" t="s">
        <v>951</v>
      </c>
      <c r="T135" t="s">
        <v>938</v>
      </c>
    </row>
    <row r="136" spans="1:20">
      <c r="A136" t="s">
        <v>951</v>
      </c>
      <c r="T136" t="s">
        <v>938</v>
      </c>
    </row>
    <row r="137" spans="1:20">
      <c r="A137" t="s">
        <v>951</v>
      </c>
      <c r="T137" t="s">
        <v>938</v>
      </c>
    </row>
    <row r="138" spans="1:20">
      <c r="A138" t="s">
        <v>951</v>
      </c>
      <c r="T138" t="s">
        <v>938</v>
      </c>
    </row>
    <row r="139" spans="1:20">
      <c r="A139" t="s">
        <v>951</v>
      </c>
      <c r="T139" t="s">
        <v>938</v>
      </c>
    </row>
    <row r="140" spans="1:20">
      <c r="A140" t="s">
        <v>951</v>
      </c>
      <c r="T140" t="s">
        <v>938</v>
      </c>
    </row>
    <row r="141" spans="1:20">
      <c r="A141" t="s">
        <v>951</v>
      </c>
      <c r="T141" t="s">
        <v>938</v>
      </c>
    </row>
    <row r="142" spans="1:20">
      <c r="A142" t="s">
        <v>951</v>
      </c>
      <c r="T142" t="s">
        <v>938</v>
      </c>
    </row>
    <row r="143" spans="1:20">
      <c r="A143" t="s">
        <v>951</v>
      </c>
      <c r="T143" t="s">
        <v>938</v>
      </c>
    </row>
    <row r="144" spans="1:20">
      <c r="A144" t="s">
        <v>951</v>
      </c>
      <c r="T144" t="s">
        <v>938</v>
      </c>
    </row>
    <row r="145" spans="1:20">
      <c r="A145" t="s">
        <v>951</v>
      </c>
      <c r="T145" t="s">
        <v>938</v>
      </c>
    </row>
    <row r="146" spans="1:20">
      <c r="A146" t="s">
        <v>951</v>
      </c>
      <c r="T146" t="s">
        <v>938</v>
      </c>
    </row>
    <row r="147" spans="1:20">
      <c r="A147" t="s">
        <v>951</v>
      </c>
      <c r="T147" t="s">
        <v>938</v>
      </c>
    </row>
    <row r="148" spans="1:20">
      <c r="A148" t="s">
        <v>951</v>
      </c>
      <c r="T148" t="s">
        <v>938</v>
      </c>
    </row>
    <row r="149" spans="1:20">
      <c r="A149" t="s">
        <v>951</v>
      </c>
      <c r="T149" t="s">
        <v>938</v>
      </c>
    </row>
    <row r="150" spans="1:20">
      <c r="A150" t="s">
        <v>951</v>
      </c>
      <c r="T150" t="s">
        <v>938</v>
      </c>
    </row>
    <row r="151" spans="1:20">
      <c r="A151" t="s">
        <v>951</v>
      </c>
      <c r="T151" t="s">
        <v>938</v>
      </c>
    </row>
    <row r="152" spans="1:20">
      <c r="A152" t="s">
        <v>951</v>
      </c>
      <c r="T152" t="s">
        <v>938</v>
      </c>
    </row>
    <row r="153" spans="1:20">
      <c r="A153" t="s">
        <v>951</v>
      </c>
      <c r="T153" t="s">
        <v>938</v>
      </c>
    </row>
    <row r="154" spans="1:20">
      <c r="A154" t="s">
        <v>951</v>
      </c>
      <c r="T154" t="s">
        <v>938</v>
      </c>
    </row>
    <row r="155" spans="1:20">
      <c r="A155" t="s">
        <v>951</v>
      </c>
      <c r="T155" t="s">
        <v>938</v>
      </c>
    </row>
    <row r="156" spans="1:20">
      <c r="A156" t="s">
        <v>951</v>
      </c>
      <c r="T156" t="s">
        <v>938</v>
      </c>
    </row>
    <row r="157" spans="1:20">
      <c r="A157" t="s">
        <v>951</v>
      </c>
      <c r="T157" t="s">
        <v>938</v>
      </c>
    </row>
    <row r="158" spans="1:20">
      <c r="A158" t="s">
        <v>951</v>
      </c>
      <c r="T158" t="s">
        <v>938</v>
      </c>
    </row>
    <row r="159" spans="1:20">
      <c r="A159" t="s">
        <v>951</v>
      </c>
      <c r="T159" t="s">
        <v>938</v>
      </c>
    </row>
    <row r="160" spans="1:20">
      <c r="A160" t="s">
        <v>951</v>
      </c>
      <c r="T160" t="s">
        <v>938</v>
      </c>
    </row>
    <row r="161" spans="1:20">
      <c r="A161" t="s">
        <v>951</v>
      </c>
      <c r="T161" t="s">
        <v>938</v>
      </c>
    </row>
    <row r="162" spans="1:20">
      <c r="A162" t="s">
        <v>951</v>
      </c>
      <c r="T162" t="s">
        <v>938</v>
      </c>
    </row>
    <row r="163" spans="1:20">
      <c r="A163" t="s">
        <v>951</v>
      </c>
      <c r="T163" t="s">
        <v>938</v>
      </c>
    </row>
    <row r="164" spans="1:20">
      <c r="A164" t="s">
        <v>951</v>
      </c>
      <c r="T164" t="s">
        <v>938</v>
      </c>
    </row>
    <row r="165" spans="1:20">
      <c r="A165" t="s">
        <v>951</v>
      </c>
      <c r="T165" t="s">
        <v>938</v>
      </c>
    </row>
    <row r="166" spans="1:20">
      <c r="A166" t="s">
        <v>951</v>
      </c>
      <c r="T166" t="s">
        <v>938</v>
      </c>
    </row>
    <row r="167" spans="1:20">
      <c r="A167" t="s">
        <v>951</v>
      </c>
      <c r="T167" t="s">
        <v>938</v>
      </c>
    </row>
    <row r="168" spans="1:20">
      <c r="A168" t="s">
        <v>951</v>
      </c>
      <c r="T168" t="s">
        <v>938</v>
      </c>
    </row>
    <row r="169" spans="1:20">
      <c r="A169" t="s">
        <v>951</v>
      </c>
      <c r="T169" t="s">
        <v>938</v>
      </c>
    </row>
    <row r="170" spans="1:20">
      <c r="A170" t="s">
        <v>951</v>
      </c>
      <c r="T170" t="s">
        <v>938</v>
      </c>
    </row>
    <row r="171" spans="1:20">
      <c r="A171" t="s">
        <v>951</v>
      </c>
      <c r="T171" t="s">
        <v>938</v>
      </c>
    </row>
    <row r="172" spans="1:20">
      <c r="A172" t="s">
        <v>951</v>
      </c>
      <c r="T172" t="s">
        <v>938</v>
      </c>
    </row>
    <row r="173" spans="1:20">
      <c r="A173" t="s">
        <v>951</v>
      </c>
      <c r="T173" t="s">
        <v>938</v>
      </c>
    </row>
    <row r="174" spans="1:20">
      <c r="A174" t="s">
        <v>951</v>
      </c>
      <c r="T174" t="s">
        <v>938</v>
      </c>
    </row>
    <row r="175" spans="1:20">
      <c r="A175" t="s">
        <v>951</v>
      </c>
      <c r="T175" t="s">
        <v>938</v>
      </c>
    </row>
    <row r="176" spans="1:20">
      <c r="A176" t="s">
        <v>951</v>
      </c>
      <c r="T176" t="s">
        <v>938</v>
      </c>
    </row>
    <row r="177" spans="1:20">
      <c r="A177" t="s">
        <v>951</v>
      </c>
      <c r="T177" t="s">
        <v>938</v>
      </c>
    </row>
    <row r="178" spans="1:20">
      <c r="A178" t="s">
        <v>951</v>
      </c>
      <c r="T178" t="s">
        <v>938</v>
      </c>
    </row>
    <row r="179" spans="1:20">
      <c r="A179" t="s">
        <v>951</v>
      </c>
      <c r="T179" t="s">
        <v>938</v>
      </c>
    </row>
    <row r="180" spans="1:20">
      <c r="A180" t="s">
        <v>951</v>
      </c>
      <c r="T180" t="s">
        <v>938</v>
      </c>
    </row>
    <row r="181" spans="1:20">
      <c r="A181" t="s">
        <v>951</v>
      </c>
      <c r="T181" t="s">
        <v>938</v>
      </c>
    </row>
    <row r="182" spans="1:20">
      <c r="A182" t="s">
        <v>951</v>
      </c>
      <c r="T182" t="s">
        <v>938</v>
      </c>
    </row>
    <row r="183" spans="1:20">
      <c r="A183" t="s">
        <v>951</v>
      </c>
      <c r="T183" t="s">
        <v>938</v>
      </c>
    </row>
    <row r="184" spans="1:20">
      <c r="A184" t="s">
        <v>951</v>
      </c>
      <c r="T184" t="s">
        <v>938</v>
      </c>
    </row>
    <row r="185" spans="1:20">
      <c r="A185" t="s">
        <v>951</v>
      </c>
      <c r="T185" t="s">
        <v>938</v>
      </c>
    </row>
    <row r="186" spans="1:20">
      <c r="A186" t="s">
        <v>951</v>
      </c>
      <c r="T186" t="s">
        <v>938</v>
      </c>
    </row>
    <row r="187" spans="1:20">
      <c r="A187" t="s">
        <v>951</v>
      </c>
      <c r="T187" t="s">
        <v>938</v>
      </c>
    </row>
    <row r="188" spans="1:20">
      <c r="A188" t="s">
        <v>951</v>
      </c>
      <c r="T188" t="s">
        <v>938</v>
      </c>
    </row>
    <row r="189" spans="1:20">
      <c r="A189" t="s">
        <v>951</v>
      </c>
      <c r="T189" t="s">
        <v>938</v>
      </c>
    </row>
    <row r="190" spans="1:20">
      <c r="A190" t="s">
        <v>951</v>
      </c>
      <c r="T190" t="s">
        <v>938</v>
      </c>
    </row>
    <row r="191" spans="1:20">
      <c r="A191" t="s">
        <v>951</v>
      </c>
      <c r="T191" t="s">
        <v>938</v>
      </c>
    </row>
    <row r="192" spans="1:20">
      <c r="A192" t="s">
        <v>951</v>
      </c>
      <c r="T192" t="s">
        <v>938</v>
      </c>
    </row>
    <row r="193" spans="1:20">
      <c r="A193" t="s">
        <v>951</v>
      </c>
      <c r="T193" t="s">
        <v>938</v>
      </c>
    </row>
    <row r="194" spans="1:20">
      <c r="A194" t="s">
        <v>951</v>
      </c>
      <c r="T194" t="s">
        <v>938</v>
      </c>
    </row>
    <row r="195" spans="1:20">
      <c r="A195" t="s">
        <v>951</v>
      </c>
      <c r="T195" t="s">
        <v>938</v>
      </c>
    </row>
    <row r="196" spans="1:20">
      <c r="A196" t="s">
        <v>951</v>
      </c>
      <c r="T196" t="s">
        <v>938</v>
      </c>
    </row>
    <row r="197" spans="1:20">
      <c r="A197" t="s">
        <v>951</v>
      </c>
      <c r="T197" t="s">
        <v>938</v>
      </c>
    </row>
    <row r="198" spans="1:20">
      <c r="A198" t="s">
        <v>951</v>
      </c>
      <c r="T198" t="s">
        <v>938</v>
      </c>
    </row>
    <row r="199" spans="1:20">
      <c r="A199" t="s">
        <v>951</v>
      </c>
      <c r="T199" t="s">
        <v>938</v>
      </c>
    </row>
    <row r="200" spans="1:20">
      <c r="A200" t="s">
        <v>951</v>
      </c>
      <c r="T200" t="s">
        <v>938</v>
      </c>
    </row>
    <row r="201" spans="1:20">
      <c r="A201" t="s">
        <v>951</v>
      </c>
      <c r="T201" t="s">
        <v>938</v>
      </c>
    </row>
    <row r="202" spans="1:20">
      <c r="A202" t="s">
        <v>951</v>
      </c>
      <c r="T202" t="s">
        <v>938</v>
      </c>
    </row>
    <row r="203" spans="1:20">
      <c r="A203" t="s">
        <v>951</v>
      </c>
      <c r="T203" t="s">
        <v>938</v>
      </c>
    </row>
    <row r="204" spans="1:20">
      <c r="A204" t="s">
        <v>951</v>
      </c>
      <c r="T204" t="s">
        <v>938</v>
      </c>
    </row>
    <row r="205" spans="1:20">
      <c r="A205" t="s">
        <v>951</v>
      </c>
      <c r="T205" t="s">
        <v>938</v>
      </c>
    </row>
    <row r="206" spans="1:20">
      <c r="A206" t="s">
        <v>951</v>
      </c>
      <c r="T206" t="s">
        <v>938</v>
      </c>
    </row>
    <row r="207" spans="1:20">
      <c r="A207" t="s">
        <v>951</v>
      </c>
      <c r="T207" t="s">
        <v>938</v>
      </c>
    </row>
    <row r="208" spans="1:20">
      <c r="A208" t="s">
        <v>951</v>
      </c>
      <c r="T208" t="s">
        <v>938</v>
      </c>
    </row>
    <row r="209" spans="1:20">
      <c r="A209" t="s">
        <v>951</v>
      </c>
      <c r="T209" t="s">
        <v>938</v>
      </c>
    </row>
    <row r="210" spans="1:20">
      <c r="A210" t="s">
        <v>951</v>
      </c>
      <c r="T210" t="s">
        <v>938</v>
      </c>
    </row>
    <row r="211" spans="1:20">
      <c r="A211" t="s">
        <v>951</v>
      </c>
      <c r="T211" t="s">
        <v>938</v>
      </c>
    </row>
    <row r="212" spans="1:20">
      <c r="A212" t="s">
        <v>951</v>
      </c>
      <c r="T212" t="s">
        <v>938</v>
      </c>
    </row>
    <row r="213" spans="1:20">
      <c r="A213" t="s">
        <v>951</v>
      </c>
      <c r="T213" t="s">
        <v>938</v>
      </c>
    </row>
    <row r="214" spans="1:20">
      <c r="A214" t="s">
        <v>951</v>
      </c>
      <c r="T214" t="s">
        <v>938</v>
      </c>
    </row>
    <row r="215" spans="1:20">
      <c r="A215" t="s">
        <v>951</v>
      </c>
      <c r="T215" t="s">
        <v>938</v>
      </c>
    </row>
    <row r="216" spans="1:20">
      <c r="A216" t="s">
        <v>951</v>
      </c>
      <c r="T216" t="s">
        <v>938</v>
      </c>
    </row>
    <row r="217" spans="1:20">
      <c r="A217" t="s">
        <v>951</v>
      </c>
      <c r="T217" t="s">
        <v>938</v>
      </c>
    </row>
    <row r="218" spans="1:20">
      <c r="A218" t="s">
        <v>951</v>
      </c>
      <c r="T218" t="s">
        <v>938</v>
      </c>
    </row>
    <row r="219" spans="1:20">
      <c r="A219" t="s">
        <v>951</v>
      </c>
      <c r="T219" t="s">
        <v>938</v>
      </c>
    </row>
    <row r="220" spans="1:20">
      <c r="A220" t="s">
        <v>951</v>
      </c>
      <c r="T220" t="s">
        <v>938</v>
      </c>
    </row>
    <row r="221" spans="1:20">
      <c r="A221" t="s">
        <v>951</v>
      </c>
      <c r="T221" t="s">
        <v>938</v>
      </c>
    </row>
    <row r="222" spans="1:20">
      <c r="A222" t="s">
        <v>951</v>
      </c>
      <c r="T222" t="s">
        <v>938</v>
      </c>
    </row>
    <row r="223" spans="1:20">
      <c r="A223" t="s">
        <v>951</v>
      </c>
      <c r="T223" t="s">
        <v>938</v>
      </c>
    </row>
    <row r="224" spans="1:20">
      <c r="A224" t="s">
        <v>951</v>
      </c>
      <c r="T224" t="s">
        <v>938</v>
      </c>
    </row>
    <row r="225" spans="1:20">
      <c r="A225" t="s">
        <v>951</v>
      </c>
      <c r="T225" t="s">
        <v>938</v>
      </c>
    </row>
    <row r="226" spans="1:20">
      <c r="A226" t="s">
        <v>951</v>
      </c>
      <c r="T226" t="s">
        <v>938</v>
      </c>
    </row>
    <row r="227" spans="1:20">
      <c r="A227" t="s">
        <v>951</v>
      </c>
      <c r="T227" t="s">
        <v>938</v>
      </c>
    </row>
    <row r="228" spans="1:20">
      <c r="A228" t="s">
        <v>951</v>
      </c>
      <c r="T228" t="s">
        <v>938</v>
      </c>
    </row>
    <row r="229" spans="1:20">
      <c r="A229" t="s">
        <v>951</v>
      </c>
      <c r="T229" t="s">
        <v>938</v>
      </c>
    </row>
    <row r="230" spans="1:20">
      <c r="A230" t="s">
        <v>951</v>
      </c>
      <c r="T230" t="s">
        <v>938</v>
      </c>
    </row>
    <row r="231" spans="1:20">
      <c r="A231" t="s">
        <v>951</v>
      </c>
      <c r="T231" t="s">
        <v>938</v>
      </c>
    </row>
    <row r="232" spans="1:20">
      <c r="A232" t="s">
        <v>951</v>
      </c>
      <c r="T232" t="s">
        <v>938</v>
      </c>
    </row>
    <row r="233" spans="1:20">
      <c r="A233" t="s">
        <v>951</v>
      </c>
      <c r="T233" t="s">
        <v>938</v>
      </c>
    </row>
    <row r="234" spans="1:20">
      <c r="A234" t="s">
        <v>951</v>
      </c>
      <c r="T234" t="s">
        <v>938</v>
      </c>
    </row>
    <row r="235" spans="1:20">
      <c r="A235" t="s">
        <v>951</v>
      </c>
      <c r="T235" t="s">
        <v>938</v>
      </c>
    </row>
    <row r="236" spans="1:20">
      <c r="A236" t="s">
        <v>951</v>
      </c>
      <c r="T236" t="s">
        <v>938</v>
      </c>
    </row>
    <row r="237" spans="1:20">
      <c r="A237" t="s">
        <v>951</v>
      </c>
      <c r="T237" t="s">
        <v>938</v>
      </c>
    </row>
    <row r="238" spans="1:20">
      <c r="A238" t="s">
        <v>951</v>
      </c>
      <c r="T238" t="s">
        <v>938</v>
      </c>
    </row>
    <row r="239" spans="1:20">
      <c r="A239" t="s">
        <v>951</v>
      </c>
      <c r="T239" t="s">
        <v>938</v>
      </c>
    </row>
    <row r="240" spans="1:20">
      <c r="A240" t="s">
        <v>951</v>
      </c>
      <c r="T240" t="s">
        <v>938</v>
      </c>
    </row>
    <row r="241" spans="1:20">
      <c r="A241" t="s">
        <v>951</v>
      </c>
      <c r="T241" t="s">
        <v>938</v>
      </c>
    </row>
    <row r="242" spans="1:20">
      <c r="A242" t="s">
        <v>951</v>
      </c>
      <c r="T242" t="s">
        <v>938</v>
      </c>
    </row>
    <row r="243" spans="1:20">
      <c r="A243" t="s">
        <v>951</v>
      </c>
      <c r="T243" t="s">
        <v>938</v>
      </c>
    </row>
    <row r="244" spans="1:20">
      <c r="A244" t="s">
        <v>951</v>
      </c>
      <c r="T244" t="s">
        <v>938</v>
      </c>
    </row>
    <row r="245" spans="1:20">
      <c r="A245" t="s">
        <v>951</v>
      </c>
      <c r="T245" t="s">
        <v>938</v>
      </c>
    </row>
    <row r="246" spans="1:20">
      <c r="A246" t="s">
        <v>951</v>
      </c>
      <c r="T246" t="s">
        <v>938</v>
      </c>
    </row>
    <row r="247" spans="1:20">
      <c r="A247" t="s">
        <v>951</v>
      </c>
      <c r="T247" t="s">
        <v>938</v>
      </c>
    </row>
    <row r="248" spans="1:20">
      <c r="A248" t="s">
        <v>951</v>
      </c>
      <c r="T248" t="s">
        <v>938</v>
      </c>
    </row>
    <row r="249" spans="1:20">
      <c r="A249" t="s">
        <v>951</v>
      </c>
      <c r="T249" t="s">
        <v>938</v>
      </c>
    </row>
    <row r="250" spans="1:20">
      <c r="A250" t="s">
        <v>951</v>
      </c>
      <c r="T250" t="s">
        <v>938</v>
      </c>
    </row>
    <row r="251" spans="1:20">
      <c r="A251" t="s">
        <v>951</v>
      </c>
      <c r="T251" t="s">
        <v>938</v>
      </c>
    </row>
    <row r="252" spans="1:20">
      <c r="A252" t="s">
        <v>951</v>
      </c>
      <c r="T252" t="s">
        <v>938</v>
      </c>
    </row>
    <row r="253" spans="1:20">
      <c r="A253" t="s">
        <v>951</v>
      </c>
      <c r="T253" t="s">
        <v>938</v>
      </c>
    </row>
    <row r="254" spans="1:20">
      <c r="A254" t="s">
        <v>951</v>
      </c>
      <c r="T254" t="s">
        <v>938</v>
      </c>
    </row>
    <row r="255" spans="1:20">
      <c r="A255" t="s">
        <v>951</v>
      </c>
      <c r="T255" t="s">
        <v>938</v>
      </c>
    </row>
    <row r="256" spans="1:20">
      <c r="A256" t="s">
        <v>951</v>
      </c>
      <c r="T256" t="s">
        <v>938</v>
      </c>
    </row>
    <row r="257" spans="1:20">
      <c r="A257" t="s">
        <v>951</v>
      </c>
      <c r="T257" t="s">
        <v>938</v>
      </c>
    </row>
    <row r="258" spans="1:20">
      <c r="A258" t="s">
        <v>951</v>
      </c>
      <c r="T258" t="s">
        <v>938</v>
      </c>
    </row>
    <row r="259" spans="1:20">
      <c r="A259" t="s">
        <v>951</v>
      </c>
      <c r="T259" t="s">
        <v>938</v>
      </c>
    </row>
    <row r="260" spans="1:20">
      <c r="A260" t="s">
        <v>951</v>
      </c>
      <c r="T260" t="s">
        <v>938</v>
      </c>
    </row>
    <row r="261" spans="1:20">
      <c r="A261" t="s">
        <v>951</v>
      </c>
      <c r="T261" t="s">
        <v>938</v>
      </c>
    </row>
    <row r="262" spans="1:20">
      <c r="A262" t="s">
        <v>951</v>
      </c>
      <c r="T262" t="s">
        <v>938</v>
      </c>
    </row>
    <row r="263" spans="1:20">
      <c r="A263" t="s">
        <v>951</v>
      </c>
      <c r="T263" t="s">
        <v>938</v>
      </c>
    </row>
    <row r="264" spans="1:20">
      <c r="A264" t="s">
        <v>951</v>
      </c>
      <c r="T264" t="s">
        <v>938</v>
      </c>
    </row>
    <row r="265" spans="1:20">
      <c r="A265" t="s">
        <v>951</v>
      </c>
      <c r="T265" t="s">
        <v>938</v>
      </c>
    </row>
    <row r="266" spans="1:20">
      <c r="A266" t="s">
        <v>951</v>
      </c>
      <c r="T266" t="s">
        <v>938</v>
      </c>
    </row>
    <row r="267" spans="1:20">
      <c r="A267" t="s">
        <v>951</v>
      </c>
      <c r="T267" t="s">
        <v>938</v>
      </c>
    </row>
    <row r="268" spans="1:20">
      <c r="A268" t="s">
        <v>951</v>
      </c>
      <c r="T268" t="s">
        <v>938</v>
      </c>
    </row>
    <row r="269" spans="1:20">
      <c r="A269" t="s">
        <v>951</v>
      </c>
      <c r="T269" t="s">
        <v>938</v>
      </c>
    </row>
    <row r="270" spans="1:20">
      <c r="A270" t="s">
        <v>951</v>
      </c>
      <c r="T270" t="s">
        <v>938</v>
      </c>
    </row>
    <row r="271" spans="1:20">
      <c r="A271" t="s">
        <v>951</v>
      </c>
      <c r="T271" t="s">
        <v>938</v>
      </c>
    </row>
    <row r="272" spans="1:20">
      <c r="A272" t="s">
        <v>951</v>
      </c>
      <c r="T272" t="s">
        <v>938</v>
      </c>
    </row>
    <row r="273" spans="1:20">
      <c r="A273" t="s">
        <v>951</v>
      </c>
      <c r="T273" t="s">
        <v>938</v>
      </c>
    </row>
    <row r="274" spans="1:20">
      <c r="A274" t="s">
        <v>951</v>
      </c>
      <c r="T274" t="s">
        <v>938</v>
      </c>
    </row>
    <row r="275" spans="1:20">
      <c r="A275" t="s">
        <v>951</v>
      </c>
      <c r="T275" t="s">
        <v>938</v>
      </c>
    </row>
    <row r="276" spans="1:20">
      <c r="A276" t="s">
        <v>951</v>
      </c>
      <c r="T276" t="s">
        <v>938</v>
      </c>
    </row>
    <row r="277" spans="1:20">
      <c r="A277" t="s">
        <v>951</v>
      </c>
      <c r="T277" t="s">
        <v>938</v>
      </c>
    </row>
    <row r="278" spans="1:20">
      <c r="A278" t="s">
        <v>951</v>
      </c>
      <c r="T278" t="s">
        <v>938</v>
      </c>
    </row>
    <row r="279" spans="1:20">
      <c r="A279" t="s">
        <v>951</v>
      </c>
      <c r="T279" t="s">
        <v>938</v>
      </c>
    </row>
    <row r="280" spans="1:20">
      <c r="A280" t="s">
        <v>951</v>
      </c>
      <c r="T280" t="s">
        <v>938</v>
      </c>
    </row>
    <row r="281" spans="1:20">
      <c r="A281" t="s">
        <v>951</v>
      </c>
      <c r="T281" t="s">
        <v>938</v>
      </c>
    </row>
    <row r="282" spans="1:20">
      <c r="A282" t="s">
        <v>951</v>
      </c>
      <c r="T282" t="s">
        <v>938</v>
      </c>
    </row>
    <row r="283" spans="1:20">
      <c r="A283" t="s">
        <v>951</v>
      </c>
      <c r="T283" t="s">
        <v>938</v>
      </c>
    </row>
    <row r="284" spans="1:20">
      <c r="A284" t="s">
        <v>951</v>
      </c>
      <c r="T284" t="s">
        <v>938</v>
      </c>
    </row>
    <row r="285" spans="1:20">
      <c r="A285" t="s">
        <v>951</v>
      </c>
      <c r="T285" t="s">
        <v>938</v>
      </c>
    </row>
    <row r="286" spans="1:20">
      <c r="A286" t="s">
        <v>951</v>
      </c>
      <c r="T286" t="s">
        <v>938</v>
      </c>
    </row>
    <row r="287" spans="1:20">
      <c r="A287" t="s">
        <v>951</v>
      </c>
      <c r="T287" t="s">
        <v>938</v>
      </c>
    </row>
    <row r="288" spans="1:20">
      <c r="A288" t="s">
        <v>951</v>
      </c>
      <c r="T288" t="s">
        <v>938</v>
      </c>
    </row>
    <row r="289" spans="1:20">
      <c r="A289" t="s">
        <v>951</v>
      </c>
      <c r="T289" t="s">
        <v>938</v>
      </c>
    </row>
    <row r="290" spans="1:20">
      <c r="A290" t="s">
        <v>951</v>
      </c>
      <c r="T290" t="s">
        <v>938</v>
      </c>
    </row>
    <row r="291" spans="1:20">
      <c r="A291" t="s">
        <v>951</v>
      </c>
      <c r="T291" t="s">
        <v>938</v>
      </c>
    </row>
    <row r="292" spans="1:20">
      <c r="A292" t="s">
        <v>951</v>
      </c>
      <c r="T292" t="s">
        <v>938</v>
      </c>
    </row>
    <row r="293" spans="1:20">
      <c r="A293" t="s">
        <v>951</v>
      </c>
      <c r="T293" t="s">
        <v>938</v>
      </c>
    </row>
    <row r="294" spans="1:20">
      <c r="A294" t="s">
        <v>951</v>
      </c>
      <c r="T294" t="s">
        <v>938</v>
      </c>
    </row>
    <row r="295" spans="1:20">
      <c r="A295" t="s">
        <v>951</v>
      </c>
      <c r="T295" t="s">
        <v>938</v>
      </c>
    </row>
    <row r="296" spans="1:20">
      <c r="A296" t="s">
        <v>951</v>
      </c>
      <c r="T296" t="s">
        <v>938</v>
      </c>
    </row>
    <row r="297" spans="1:20">
      <c r="A297" t="s">
        <v>951</v>
      </c>
      <c r="T297" t="s">
        <v>938</v>
      </c>
    </row>
    <row r="298" spans="1:20">
      <c r="A298" t="s">
        <v>951</v>
      </c>
      <c r="T298" t="s">
        <v>938</v>
      </c>
    </row>
    <row r="299" spans="1:20">
      <c r="A299" t="s">
        <v>951</v>
      </c>
      <c r="T299" t="s">
        <v>938</v>
      </c>
    </row>
    <row r="300" spans="1:20">
      <c r="A300" t="s">
        <v>951</v>
      </c>
      <c r="T300" t="s">
        <v>938</v>
      </c>
    </row>
    <row r="301" spans="1:20">
      <c r="A301" t="s">
        <v>951</v>
      </c>
      <c r="T301" t="s">
        <v>938</v>
      </c>
    </row>
    <row r="302" spans="1:20">
      <c r="A302" t="s">
        <v>951</v>
      </c>
      <c r="T302" t="s">
        <v>938</v>
      </c>
    </row>
    <row r="303" spans="1:20">
      <c r="A303" t="s">
        <v>951</v>
      </c>
      <c r="T303" t="s">
        <v>938</v>
      </c>
    </row>
    <row r="304" spans="1:20">
      <c r="A304" t="s">
        <v>951</v>
      </c>
      <c r="T304" t="s">
        <v>938</v>
      </c>
    </row>
    <row r="305" spans="1:20">
      <c r="A305" t="s">
        <v>951</v>
      </c>
      <c r="T305" t="s">
        <v>938</v>
      </c>
    </row>
    <row r="306" spans="1:20">
      <c r="A306" t="s">
        <v>951</v>
      </c>
      <c r="T306" t="s">
        <v>938</v>
      </c>
    </row>
    <row r="307" spans="1:20">
      <c r="A307" t="s">
        <v>951</v>
      </c>
      <c r="T307" t="s">
        <v>938</v>
      </c>
    </row>
    <row r="308" spans="1:20">
      <c r="A308" t="s">
        <v>951</v>
      </c>
      <c r="T308" t="s">
        <v>938</v>
      </c>
    </row>
    <row r="309" spans="1:20">
      <c r="A309" t="s">
        <v>951</v>
      </c>
      <c r="T309" t="s">
        <v>938</v>
      </c>
    </row>
    <row r="310" spans="1:20">
      <c r="A310" t="s">
        <v>951</v>
      </c>
      <c r="T310" t="s">
        <v>938</v>
      </c>
    </row>
    <row r="311" spans="1:20">
      <c r="A311" t="s">
        <v>951</v>
      </c>
      <c r="T311" t="s">
        <v>938</v>
      </c>
    </row>
    <row r="312" spans="1:20">
      <c r="A312" t="s">
        <v>951</v>
      </c>
      <c r="T312" t="s">
        <v>938</v>
      </c>
    </row>
    <row r="313" spans="1:20">
      <c r="A313" t="s">
        <v>951</v>
      </c>
      <c r="T313" t="s">
        <v>938</v>
      </c>
    </row>
    <row r="314" spans="1:20">
      <c r="A314" t="s">
        <v>951</v>
      </c>
      <c r="T314" t="s">
        <v>938</v>
      </c>
    </row>
    <row r="315" spans="1:20">
      <c r="A315" t="s">
        <v>951</v>
      </c>
      <c r="T315" t="s">
        <v>938</v>
      </c>
    </row>
    <row r="316" spans="1:20">
      <c r="A316" t="s">
        <v>951</v>
      </c>
      <c r="T316" t="s">
        <v>938</v>
      </c>
    </row>
    <row r="317" spans="1:20">
      <c r="A317" t="s">
        <v>951</v>
      </c>
      <c r="T317" t="s">
        <v>938</v>
      </c>
    </row>
    <row r="318" spans="1:20">
      <c r="A318" t="s">
        <v>951</v>
      </c>
      <c r="T318" t="s">
        <v>938</v>
      </c>
    </row>
    <row r="319" spans="1:20">
      <c r="A319" t="s">
        <v>951</v>
      </c>
      <c r="T319" t="s">
        <v>938</v>
      </c>
    </row>
    <row r="320" spans="1:20">
      <c r="A320" t="s">
        <v>951</v>
      </c>
      <c r="T320" t="s">
        <v>938</v>
      </c>
    </row>
    <row r="321" spans="1:20">
      <c r="A321" t="s">
        <v>951</v>
      </c>
      <c r="T321" t="s">
        <v>938</v>
      </c>
    </row>
    <row r="322" spans="1:20">
      <c r="A322" t="s">
        <v>951</v>
      </c>
      <c r="T322" t="s">
        <v>938</v>
      </c>
    </row>
    <row r="323" spans="1:20">
      <c r="A323" t="s">
        <v>951</v>
      </c>
      <c r="T323" t="s">
        <v>938</v>
      </c>
    </row>
    <row r="324" spans="1:20">
      <c r="A324" t="s">
        <v>951</v>
      </c>
      <c r="T324" t="s">
        <v>938</v>
      </c>
    </row>
    <row r="325" spans="1:20">
      <c r="A325" t="s">
        <v>951</v>
      </c>
      <c r="T325" t="s">
        <v>938</v>
      </c>
    </row>
    <row r="326" spans="1:20">
      <c r="A326" t="s">
        <v>951</v>
      </c>
      <c r="T326" t="s">
        <v>938</v>
      </c>
    </row>
    <row r="327" spans="1:20">
      <c r="A327" t="s">
        <v>951</v>
      </c>
      <c r="T327" t="s">
        <v>938</v>
      </c>
    </row>
    <row r="328" spans="1:20">
      <c r="A328" t="s">
        <v>951</v>
      </c>
      <c r="T328" t="s">
        <v>938</v>
      </c>
    </row>
    <row r="329" spans="1:20">
      <c r="A329" t="s">
        <v>951</v>
      </c>
      <c r="T329" t="s">
        <v>938</v>
      </c>
    </row>
    <row r="330" spans="1:20">
      <c r="A330" t="s">
        <v>951</v>
      </c>
      <c r="T330" t="s">
        <v>938</v>
      </c>
    </row>
    <row r="331" spans="1:20">
      <c r="A331" t="s">
        <v>951</v>
      </c>
      <c r="T331" t="s">
        <v>938</v>
      </c>
    </row>
    <row r="332" spans="1:20">
      <c r="A332" t="s">
        <v>951</v>
      </c>
      <c r="T332" t="s">
        <v>938</v>
      </c>
    </row>
    <row r="333" spans="1:20">
      <c r="A333" t="s">
        <v>951</v>
      </c>
      <c r="T333" t="s">
        <v>938</v>
      </c>
    </row>
    <row r="334" spans="1:20">
      <c r="A334" t="s">
        <v>951</v>
      </c>
      <c r="T334" t="s">
        <v>938</v>
      </c>
    </row>
    <row r="335" spans="1:20">
      <c r="A335" t="s">
        <v>951</v>
      </c>
      <c r="T335" t="s">
        <v>938</v>
      </c>
    </row>
    <row r="336" spans="1:20">
      <c r="A336" t="s">
        <v>951</v>
      </c>
      <c r="T336" t="s">
        <v>938</v>
      </c>
    </row>
    <row r="337" spans="1:20">
      <c r="A337" t="s">
        <v>951</v>
      </c>
      <c r="T337" t="s">
        <v>938</v>
      </c>
    </row>
    <row r="338" spans="1:20">
      <c r="A338" t="s">
        <v>951</v>
      </c>
      <c r="T338" t="s">
        <v>938</v>
      </c>
    </row>
    <row r="339" spans="1:20">
      <c r="A339" t="s">
        <v>951</v>
      </c>
      <c r="T339" t="s">
        <v>938</v>
      </c>
    </row>
    <row r="340" spans="1:20">
      <c r="A340" t="s">
        <v>951</v>
      </c>
      <c r="T340" t="s">
        <v>938</v>
      </c>
    </row>
    <row r="341" spans="1:20">
      <c r="A341" t="s">
        <v>951</v>
      </c>
      <c r="T341" t="s">
        <v>938</v>
      </c>
    </row>
    <row r="342" spans="1:20">
      <c r="A342" t="s">
        <v>951</v>
      </c>
      <c r="T342" t="s">
        <v>938</v>
      </c>
    </row>
    <row r="343" spans="1:20">
      <c r="A343" t="s">
        <v>951</v>
      </c>
      <c r="T343" t="s">
        <v>938</v>
      </c>
    </row>
    <row r="344" spans="1:20">
      <c r="A344" t="s">
        <v>951</v>
      </c>
      <c r="T344" t="s">
        <v>938</v>
      </c>
    </row>
    <row r="345" spans="1:20">
      <c r="A345" t="s">
        <v>951</v>
      </c>
      <c r="T345" t="s">
        <v>938</v>
      </c>
    </row>
    <row r="346" spans="1:20">
      <c r="A346" t="s">
        <v>951</v>
      </c>
      <c r="T346" t="s">
        <v>938</v>
      </c>
    </row>
    <row r="347" spans="1:20">
      <c r="A347" t="s">
        <v>951</v>
      </c>
      <c r="T347" t="s">
        <v>938</v>
      </c>
    </row>
    <row r="348" spans="1:20">
      <c r="A348" t="s">
        <v>951</v>
      </c>
      <c r="T348" t="s">
        <v>938</v>
      </c>
    </row>
    <row r="349" spans="1:20">
      <c r="A349" t="s">
        <v>951</v>
      </c>
      <c r="T349" t="s">
        <v>938</v>
      </c>
    </row>
    <row r="350" spans="1:20">
      <c r="A350" t="s">
        <v>951</v>
      </c>
      <c r="T350" t="s">
        <v>938</v>
      </c>
    </row>
    <row r="351" spans="1:20">
      <c r="A351" t="s">
        <v>951</v>
      </c>
      <c r="T351" t="s">
        <v>938</v>
      </c>
    </row>
    <row r="352" spans="1:20">
      <c r="A352" t="s">
        <v>951</v>
      </c>
      <c r="T352" t="s">
        <v>938</v>
      </c>
    </row>
    <row r="353" spans="1:20">
      <c r="A353" t="s">
        <v>951</v>
      </c>
      <c r="T353" t="s">
        <v>938</v>
      </c>
    </row>
    <row r="354" spans="1:20">
      <c r="A354" t="s">
        <v>951</v>
      </c>
      <c r="T354" t="s">
        <v>938</v>
      </c>
    </row>
    <row r="355" spans="1:20">
      <c r="A355" t="s">
        <v>951</v>
      </c>
      <c r="T355" t="s">
        <v>938</v>
      </c>
    </row>
    <row r="356" spans="1:20">
      <c r="A356" t="s">
        <v>951</v>
      </c>
      <c r="T356" t="s">
        <v>938</v>
      </c>
    </row>
    <row r="357" spans="1:20">
      <c r="A357" t="s">
        <v>951</v>
      </c>
      <c r="T357" t="s">
        <v>938</v>
      </c>
    </row>
    <row r="358" spans="1:20">
      <c r="A358" t="s">
        <v>951</v>
      </c>
      <c r="T358" t="s">
        <v>938</v>
      </c>
    </row>
    <row r="359" spans="1:20">
      <c r="A359" t="s">
        <v>951</v>
      </c>
      <c r="T359" t="s">
        <v>938</v>
      </c>
    </row>
    <row r="360" spans="1:20">
      <c r="A360" t="s">
        <v>951</v>
      </c>
      <c r="T360" t="s">
        <v>938</v>
      </c>
    </row>
    <row r="361" spans="1:20">
      <c r="A361" t="s">
        <v>951</v>
      </c>
      <c r="T361" t="s">
        <v>938</v>
      </c>
    </row>
    <row r="362" spans="1:20">
      <c r="A362" t="s">
        <v>951</v>
      </c>
      <c r="T362" t="s">
        <v>938</v>
      </c>
    </row>
    <row r="363" spans="1:20">
      <c r="A363" t="s">
        <v>951</v>
      </c>
      <c r="T363" t="s">
        <v>938</v>
      </c>
    </row>
    <row r="364" spans="1:20">
      <c r="A364" t="s">
        <v>951</v>
      </c>
      <c r="T364" t="s">
        <v>938</v>
      </c>
    </row>
    <row r="365" spans="1:20">
      <c r="A365" t="s">
        <v>951</v>
      </c>
      <c r="T365" t="s">
        <v>938</v>
      </c>
    </row>
    <row r="366" spans="1:20">
      <c r="A366" t="s">
        <v>951</v>
      </c>
      <c r="T366" t="s">
        <v>938</v>
      </c>
    </row>
    <row r="367" spans="1:20">
      <c r="A367" t="s">
        <v>951</v>
      </c>
      <c r="T367" t="s">
        <v>938</v>
      </c>
    </row>
    <row r="368" spans="1:20">
      <c r="A368" t="s">
        <v>951</v>
      </c>
      <c r="T368" t="s">
        <v>938</v>
      </c>
    </row>
    <row r="369" spans="1:20">
      <c r="A369" t="s">
        <v>951</v>
      </c>
      <c r="T369" t="s">
        <v>938</v>
      </c>
    </row>
    <row r="370" spans="1:20">
      <c r="A370" t="s">
        <v>951</v>
      </c>
      <c r="T370" t="s">
        <v>938</v>
      </c>
    </row>
    <row r="371" spans="1:20">
      <c r="A371" t="s">
        <v>951</v>
      </c>
      <c r="T371" t="s">
        <v>938</v>
      </c>
    </row>
    <row r="372" spans="1:20">
      <c r="A372" t="s">
        <v>951</v>
      </c>
      <c r="T372" t="s">
        <v>938</v>
      </c>
    </row>
    <row r="373" spans="1:20">
      <c r="A373" t="s">
        <v>951</v>
      </c>
      <c r="T373" t="s">
        <v>938</v>
      </c>
    </row>
    <row r="374" spans="1:20">
      <c r="A374" t="s">
        <v>951</v>
      </c>
      <c r="T374" t="s">
        <v>938</v>
      </c>
    </row>
    <row r="375" spans="1:20">
      <c r="A375" t="s">
        <v>951</v>
      </c>
      <c r="T375" t="s">
        <v>938</v>
      </c>
    </row>
    <row r="376" spans="1:20">
      <c r="A376" t="s">
        <v>951</v>
      </c>
      <c r="T376" t="s">
        <v>938</v>
      </c>
    </row>
    <row r="377" spans="1:20">
      <c r="A377" t="s">
        <v>951</v>
      </c>
      <c r="T377" t="s">
        <v>938</v>
      </c>
    </row>
    <row r="378" spans="1:20">
      <c r="A378" t="s">
        <v>951</v>
      </c>
      <c r="T378" t="s">
        <v>938</v>
      </c>
    </row>
    <row r="379" spans="1:20">
      <c r="A379" t="s">
        <v>951</v>
      </c>
      <c r="T379" t="s">
        <v>938</v>
      </c>
    </row>
    <row r="380" spans="1:20">
      <c r="A380" t="s">
        <v>951</v>
      </c>
      <c r="T380" t="s">
        <v>938</v>
      </c>
    </row>
    <row r="381" spans="1:20">
      <c r="A381" t="s">
        <v>951</v>
      </c>
      <c r="T381" t="s">
        <v>938</v>
      </c>
    </row>
    <row r="382" spans="1:20">
      <c r="A382" t="s">
        <v>951</v>
      </c>
      <c r="T382" t="s">
        <v>938</v>
      </c>
    </row>
    <row r="383" spans="1:20">
      <c r="A383" t="s">
        <v>951</v>
      </c>
      <c r="T383" t="s">
        <v>938</v>
      </c>
    </row>
    <row r="384" spans="1:20">
      <c r="A384" t="s">
        <v>951</v>
      </c>
      <c r="T384" t="s">
        <v>938</v>
      </c>
    </row>
    <row r="385" spans="1:20">
      <c r="A385" t="s">
        <v>951</v>
      </c>
      <c r="T385" t="s">
        <v>938</v>
      </c>
    </row>
    <row r="386" spans="1:20">
      <c r="A386" t="s">
        <v>951</v>
      </c>
      <c r="T386" t="s">
        <v>938</v>
      </c>
    </row>
    <row r="387" spans="1:20">
      <c r="A387" t="s">
        <v>951</v>
      </c>
      <c r="T387" t="s">
        <v>938</v>
      </c>
    </row>
    <row r="388" spans="1:20">
      <c r="A388" t="s">
        <v>951</v>
      </c>
      <c r="T388" t="s">
        <v>938</v>
      </c>
    </row>
    <row r="389" spans="1:20">
      <c r="A389" t="s">
        <v>951</v>
      </c>
      <c r="T389" t="s">
        <v>938</v>
      </c>
    </row>
    <row r="390" spans="1:20">
      <c r="A390" t="s">
        <v>951</v>
      </c>
      <c r="T390" t="s">
        <v>938</v>
      </c>
    </row>
    <row r="391" spans="1:20">
      <c r="A391" t="s">
        <v>951</v>
      </c>
      <c r="T391" t="s">
        <v>938</v>
      </c>
    </row>
    <row r="392" spans="1:20">
      <c r="A392" t="s">
        <v>951</v>
      </c>
      <c r="T392" t="s">
        <v>938</v>
      </c>
    </row>
    <row r="393" spans="1:20">
      <c r="A393" t="s">
        <v>951</v>
      </c>
      <c r="T393" t="s">
        <v>938</v>
      </c>
    </row>
    <row r="394" spans="1:20">
      <c r="A394" t="s">
        <v>951</v>
      </c>
      <c r="T394" t="s">
        <v>938</v>
      </c>
    </row>
    <row r="395" spans="1:20">
      <c r="A395" t="s">
        <v>951</v>
      </c>
      <c r="T395" t="s">
        <v>938</v>
      </c>
    </row>
    <row r="396" spans="1:20">
      <c r="A396" t="s">
        <v>951</v>
      </c>
      <c r="T396" t="s">
        <v>938</v>
      </c>
    </row>
    <row r="397" spans="1:20">
      <c r="A397" t="s">
        <v>951</v>
      </c>
      <c r="T397" t="s">
        <v>938</v>
      </c>
    </row>
    <row r="398" spans="1:20">
      <c r="A398" t="s">
        <v>951</v>
      </c>
      <c r="T398" t="s">
        <v>938</v>
      </c>
    </row>
    <row r="399" spans="1:20">
      <c r="A399" t="s">
        <v>951</v>
      </c>
      <c r="T399" t="s">
        <v>938</v>
      </c>
    </row>
    <row r="400" spans="1:20">
      <c r="A400" t="s">
        <v>951</v>
      </c>
      <c r="T400" t="s">
        <v>938</v>
      </c>
    </row>
    <row r="401" spans="1:20">
      <c r="A401" t="s">
        <v>951</v>
      </c>
      <c r="T401" t="s">
        <v>938</v>
      </c>
    </row>
    <row r="402" spans="1:20">
      <c r="A402" t="s">
        <v>951</v>
      </c>
      <c r="T402" t="s">
        <v>938</v>
      </c>
    </row>
    <row r="403" spans="1:20">
      <c r="A403" t="s">
        <v>951</v>
      </c>
      <c r="T403" t="s">
        <v>938</v>
      </c>
    </row>
    <row r="404" spans="1:20">
      <c r="A404" t="s">
        <v>951</v>
      </c>
      <c r="T404" t="s">
        <v>938</v>
      </c>
    </row>
    <row r="405" spans="1:20">
      <c r="A405" t="s">
        <v>951</v>
      </c>
      <c r="T405" t="s">
        <v>938</v>
      </c>
    </row>
    <row r="406" spans="1:20">
      <c r="A406" t="s">
        <v>951</v>
      </c>
      <c r="T406" t="s">
        <v>938</v>
      </c>
    </row>
    <row r="407" spans="1:20">
      <c r="A407" t="s">
        <v>951</v>
      </c>
      <c r="T407" t="s">
        <v>938</v>
      </c>
    </row>
    <row r="408" spans="1:20">
      <c r="A408" t="s">
        <v>951</v>
      </c>
      <c r="T408" t="s">
        <v>938</v>
      </c>
    </row>
    <row r="409" spans="1:20">
      <c r="A409" t="s">
        <v>951</v>
      </c>
      <c r="T409" t="s">
        <v>938</v>
      </c>
    </row>
    <row r="410" spans="1:20">
      <c r="A410" t="s">
        <v>951</v>
      </c>
      <c r="T410" t="s">
        <v>938</v>
      </c>
    </row>
    <row r="411" spans="1:20">
      <c r="A411" t="s">
        <v>951</v>
      </c>
      <c r="T411" t="s">
        <v>938</v>
      </c>
    </row>
    <row r="412" spans="1:20">
      <c r="A412" t="s">
        <v>951</v>
      </c>
      <c r="T412" t="s">
        <v>938</v>
      </c>
    </row>
    <row r="413" spans="1:20">
      <c r="A413" t="s">
        <v>951</v>
      </c>
      <c r="T413" t="s">
        <v>938</v>
      </c>
    </row>
    <row r="414" spans="1:20">
      <c r="A414" t="s">
        <v>951</v>
      </c>
      <c r="T414" t="s">
        <v>938</v>
      </c>
    </row>
    <row r="415" spans="1:20">
      <c r="A415" t="s">
        <v>951</v>
      </c>
      <c r="T415" t="s">
        <v>938</v>
      </c>
    </row>
    <row r="416" spans="1:20">
      <c r="A416" t="s">
        <v>951</v>
      </c>
      <c r="T416" t="s">
        <v>938</v>
      </c>
    </row>
    <row r="417" spans="1:20">
      <c r="A417" t="s">
        <v>951</v>
      </c>
      <c r="T417" t="s">
        <v>938</v>
      </c>
    </row>
    <row r="418" spans="1:20">
      <c r="A418" t="s">
        <v>951</v>
      </c>
      <c r="T418" t="s">
        <v>938</v>
      </c>
    </row>
    <row r="419" spans="1:20">
      <c r="A419" t="s">
        <v>951</v>
      </c>
      <c r="T419" t="s">
        <v>938</v>
      </c>
    </row>
    <row r="420" spans="1:20">
      <c r="A420" t="s">
        <v>951</v>
      </c>
      <c r="T420" t="s">
        <v>938</v>
      </c>
    </row>
    <row r="421" spans="1:20">
      <c r="A421" t="s">
        <v>951</v>
      </c>
      <c r="T421" t="s">
        <v>938</v>
      </c>
    </row>
    <row r="422" spans="1:20">
      <c r="A422" t="s">
        <v>951</v>
      </c>
      <c r="T422" t="s">
        <v>938</v>
      </c>
    </row>
    <row r="423" spans="1:20">
      <c r="A423" t="s">
        <v>951</v>
      </c>
      <c r="T423" t="s">
        <v>938</v>
      </c>
    </row>
    <row r="424" spans="1:20">
      <c r="A424" t="s">
        <v>951</v>
      </c>
      <c r="T424" t="s">
        <v>938</v>
      </c>
    </row>
    <row r="425" spans="1:20">
      <c r="A425" t="s">
        <v>951</v>
      </c>
      <c r="T425" t="s">
        <v>938</v>
      </c>
    </row>
    <row r="426" spans="1:20">
      <c r="A426" t="s">
        <v>951</v>
      </c>
      <c r="T426" t="s">
        <v>938</v>
      </c>
    </row>
    <row r="427" spans="1:20">
      <c r="A427" t="s">
        <v>951</v>
      </c>
      <c r="T427" t="s">
        <v>938</v>
      </c>
    </row>
    <row r="428" spans="1:20">
      <c r="A428" t="s">
        <v>951</v>
      </c>
      <c r="T428" t="s">
        <v>938</v>
      </c>
    </row>
    <row r="429" spans="1:20">
      <c r="A429" t="s">
        <v>951</v>
      </c>
      <c r="T429" t="s">
        <v>938</v>
      </c>
    </row>
    <row r="430" spans="1:20">
      <c r="A430" t="s">
        <v>951</v>
      </c>
      <c r="T430" t="s">
        <v>938</v>
      </c>
    </row>
    <row r="431" spans="1:20">
      <c r="A431" t="s">
        <v>951</v>
      </c>
      <c r="T431" t="s">
        <v>938</v>
      </c>
    </row>
    <row r="432" spans="1:20">
      <c r="A432" t="s">
        <v>951</v>
      </c>
      <c r="T432" t="s">
        <v>938</v>
      </c>
    </row>
    <row r="433" spans="1:20">
      <c r="A433" t="s">
        <v>951</v>
      </c>
      <c r="T433" t="s">
        <v>938</v>
      </c>
    </row>
    <row r="434" spans="1:20">
      <c r="A434" t="s">
        <v>951</v>
      </c>
      <c r="T434" t="s">
        <v>938</v>
      </c>
    </row>
    <row r="435" spans="1:20">
      <c r="A435" t="s">
        <v>951</v>
      </c>
      <c r="T435" t="s">
        <v>938</v>
      </c>
    </row>
    <row r="436" spans="1:20">
      <c r="A436" t="s">
        <v>951</v>
      </c>
      <c r="T436" t="s">
        <v>938</v>
      </c>
    </row>
    <row r="437" spans="1:20">
      <c r="A437" t="s">
        <v>951</v>
      </c>
      <c r="T437" t="s">
        <v>938</v>
      </c>
    </row>
    <row r="438" spans="1:20">
      <c r="A438" t="s">
        <v>951</v>
      </c>
      <c r="T438" t="s">
        <v>938</v>
      </c>
    </row>
    <row r="439" spans="1:20">
      <c r="A439" t="s">
        <v>951</v>
      </c>
      <c r="T439" t="s">
        <v>938</v>
      </c>
    </row>
    <row r="440" spans="1:20">
      <c r="A440" t="s">
        <v>951</v>
      </c>
      <c r="T440" t="s">
        <v>938</v>
      </c>
    </row>
    <row r="441" spans="1:20">
      <c r="A441" t="s">
        <v>951</v>
      </c>
      <c r="T441" t="s">
        <v>938</v>
      </c>
    </row>
    <row r="442" spans="1:20">
      <c r="A442" t="s">
        <v>951</v>
      </c>
      <c r="T442" t="s">
        <v>938</v>
      </c>
    </row>
    <row r="443" spans="1:20">
      <c r="A443" t="s">
        <v>951</v>
      </c>
      <c r="T443" t="s">
        <v>938</v>
      </c>
    </row>
    <row r="444" spans="1:20">
      <c r="A444" t="s">
        <v>951</v>
      </c>
      <c r="T444" t="s">
        <v>938</v>
      </c>
    </row>
    <row r="445" spans="1:20">
      <c r="A445" t="s">
        <v>951</v>
      </c>
      <c r="T445" t="s">
        <v>938</v>
      </c>
    </row>
    <row r="446" spans="1:20">
      <c r="A446" t="s">
        <v>951</v>
      </c>
      <c r="T446" t="s">
        <v>938</v>
      </c>
    </row>
    <row r="447" spans="1:20">
      <c r="A447" t="s">
        <v>951</v>
      </c>
      <c r="T447" t="s">
        <v>938</v>
      </c>
    </row>
    <row r="448" spans="1:20">
      <c r="A448" t="s">
        <v>951</v>
      </c>
      <c r="T448" t="s">
        <v>938</v>
      </c>
    </row>
    <row r="449" spans="1:20">
      <c r="A449" t="s">
        <v>951</v>
      </c>
      <c r="T449" t="s">
        <v>938</v>
      </c>
    </row>
    <row r="450" spans="1:20">
      <c r="A450" t="s">
        <v>951</v>
      </c>
      <c r="T450" t="s">
        <v>938</v>
      </c>
    </row>
    <row r="451" spans="1:20">
      <c r="A451" t="s">
        <v>951</v>
      </c>
      <c r="T451" t="s">
        <v>938</v>
      </c>
    </row>
    <row r="452" spans="1:20">
      <c r="A452" t="s">
        <v>951</v>
      </c>
      <c r="T452" t="s">
        <v>938</v>
      </c>
    </row>
    <row r="453" spans="1:20">
      <c r="A453" t="s">
        <v>951</v>
      </c>
      <c r="T453" t="s">
        <v>938</v>
      </c>
    </row>
    <row r="454" spans="1:20">
      <c r="A454" t="s">
        <v>951</v>
      </c>
      <c r="T454" t="s">
        <v>938</v>
      </c>
    </row>
    <row r="455" spans="1:20">
      <c r="A455" t="s">
        <v>951</v>
      </c>
      <c r="T455" t="s">
        <v>938</v>
      </c>
    </row>
    <row r="456" spans="1:20">
      <c r="A456" t="s">
        <v>951</v>
      </c>
      <c r="T456" t="s">
        <v>938</v>
      </c>
    </row>
    <row r="457" spans="1:20">
      <c r="A457" t="s">
        <v>951</v>
      </c>
      <c r="T457" t="s">
        <v>938</v>
      </c>
    </row>
    <row r="458" spans="1:20">
      <c r="A458" t="s">
        <v>951</v>
      </c>
      <c r="T458" t="s">
        <v>938</v>
      </c>
    </row>
    <row r="459" spans="1:20">
      <c r="A459" t="s">
        <v>951</v>
      </c>
      <c r="T459" t="s">
        <v>938</v>
      </c>
    </row>
    <row r="460" spans="1:20">
      <c r="A460" t="s">
        <v>951</v>
      </c>
      <c r="T460" t="s">
        <v>938</v>
      </c>
    </row>
    <row r="461" spans="1:20">
      <c r="A461" t="s">
        <v>951</v>
      </c>
      <c r="T461" t="s">
        <v>938</v>
      </c>
    </row>
    <row r="462" spans="1:20">
      <c r="A462" t="s">
        <v>951</v>
      </c>
      <c r="T462" t="s">
        <v>938</v>
      </c>
    </row>
    <row r="463" spans="1:20">
      <c r="A463" t="s">
        <v>951</v>
      </c>
      <c r="T463" t="s">
        <v>938</v>
      </c>
    </row>
    <row r="464" spans="1:20">
      <c r="A464" t="s">
        <v>951</v>
      </c>
      <c r="T464" t="s">
        <v>938</v>
      </c>
    </row>
    <row r="465" spans="1:20">
      <c r="A465" t="s">
        <v>951</v>
      </c>
      <c r="T465" t="s">
        <v>938</v>
      </c>
    </row>
    <row r="466" spans="1:20">
      <c r="A466" t="s">
        <v>951</v>
      </c>
      <c r="T466" t="s">
        <v>938</v>
      </c>
    </row>
    <row r="467" spans="1:20">
      <c r="A467" t="s">
        <v>951</v>
      </c>
      <c r="T467" t="s">
        <v>938</v>
      </c>
    </row>
    <row r="468" spans="1:20">
      <c r="A468" t="s">
        <v>951</v>
      </c>
      <c r="T468" t="s">
        <v>938</v>
      </c>
    </row>
    <row r="469" spans="1:20">
      <c r="A469" t="s">
        <v>951</v>
      </c>
      <c r="T469" t="s">
        <v>938</v>
      </c>
    </row>
    <row r="470" spans="1:20">
      <c r="A470" t="s">
        <v>951</v>
      </c>
      <c r="T470" t="s">
        <v>938</v>
      </c>
    </row>
    <row r="471" spans="1:20">
      <c r="A471" t="s">
        <v>951</v>
      </c>
      <c r="T471" t="s">
        <v>938</v>
      </c>
    </row>
    <row r="472" spans="1:20">
      <c r="A472" t="s">
        <v>951</v>
      </c>
      <c r="T472" t="s">
        <v>938</v>
      </c>
    </row>
    <row r="473" spans="1:20">
      <c r="A473" t="s">
        <v>951</v>
      </c>
      <c r="T473" t="s">
        <v>938</v>
      </c>
    </row>
    <row r="474" spans="1:20">
      <c r="A474" t="s">
        <v>951</v>
      </c>
      <c r="T474" t="s">
        <v>938</v>
      </c>
    </row>
    <row r="475" spans="1:20">
      <c r="A475" t="s">
        <v>951</v>
      </c>
      <c r="T475" t="s">
        <v>938</v>
      </c>
    </row>
    <row r="476" spans="1:20">
      <c r="A476" t="s">
        <v>951</v>
      </c>
      <c r="T476" t="s">
        <v>938</v>
      </c>
    </row>
    <row r="477" spans="1:20">
      <c r="A477" t="s">
        <v>951</v>
      </c>
      <c r="T477" t="s">
        <v>938</v>
      </c>
    </row>
    <row r="478" spans="1:20">
      <c r="A478" t="s">
        <v>951</v>
      </c>
      <c r="T478" t="s">
        <v>938</v>
      </c>
    </row>
    <row r="479" spans="1:20">
      <c r="A479" t="s">
        <v>951</v>
      </c>
      <c r="T479" t="s">
        <v>938</v>
      </c>
    </row>
    <row r="480" spans="1:20">
      <c r="A480" t="s">
        <v>951</v>
      </c>
      <c r="T480" t="s">
        <v>938</v>
      </c>
    </row>
    <row r="481" spans="1:20">
      <c r="A481" t="s">
        <v>951</v>
      </c>
      <c r="T481" t="s">
        <v>938</v>
      </c>
    </row>
    <row r="482" spans="1:20">
      <c r="A482" t="s">
        <v>951</v>
      </c>
      <c r="T482" t="s">
        <v>938</v>
      </c>
    </row>
    <row r="483" spans="1:20">
      <c r="A483" t="s">
        <v>951</v>
      </c>
      <c r="T483" t="s">
        <v>938</v>
      </c>
    </row>
    <row r="484" spans="1:20">
      <c r="A484" t="s">
        <v>951</v>
      </c>
      <c r="T484" t="s">
        <v>938</v>
      </c>
    </row>
    <row r="485" spans="1:20">
      <c r="A485" t="s">
        <v>951</v>
      </c>
      <c r="T485" t="s">
        <v>938</v>
      </c>
    </row>
    <row r="486" spans="1:20">
      <c r="A486" t="s">
        <v>951</v>
      </c>
      <c r="T486" t="s">
        <v>938</v>
      </c>
    </row>
    <row r="487" spans="1:20">
      <c r="A487" t="s">
        <v>951</v>
      </c>
      <c r="T487" t="s">
        <v>938</v>
      </c>
    </row>
    <row r="488" spans="1:20">
      <c r="A488" t="s">
        <v>951</v>
      </c>
      <c r="T488" t="s">
        <v>938</v>
      </c>
    </row>
    <row r="489" spans="1:20">
      <c r="A489" t="s">
        <v>951</v>
      </c>
      <c r="T489" t="s">
        <v>938</v>
      </c>
    </row>
    <row r="490" spans="1:20">
      <c r="A490" t="s">
        <v>951</v>
      </c>
      <c r="T490" t="s">
        <v>938</v>
      </c>
    </row>
    <row r="491" spans="1:20">
      <c r="A491" t="s">
        <v>951</v>
      </c>
      <c r="T491" t="s">
        <v>938</v>
      </c>
    </row>
    <row r="492" spans="1:20">
      <c r="A492" t="s">
        <v>951</v>
      </c>
      <c r="T492" t="s">
        <v>938</v>
      </c>
    </row>
    <row r="493" spans="1:20">
      <c r="A493" t="s">
        <v>951</v>
      </c>
      <c r="T493" t="s">
        <v>938</v>
      </c>
    </row>
    <row r="494" spans="1:20">
      <c r="A494" t="s">
        <v>951</v>
      </c>
      <c r="T494" t="s">
        <v>938</v>
      </c>
    </row>
    <row r="495" spans="1:20">
      <c r="A495" t="s">
        <v>951</v>
      </c>
      <c r="T495" t="s">
        <v>938</v>
      </c>
    </row>
    <row r="496" spans="1:20">
      <c r="A496" t="s">
        <v>951</v>
      </c>
      <c r="T496" t="s">
        <v>938</v>
      </c>
    </row>
    <row r="497" spans="1:20">
      <c r="A497" t="s">
        <v>951</v>
      </c>
      <c r="T497" t="s">
        <v>938</v>
      </c>
    </row>
    <row r="498" spans="1:20">
      <c r="A498" t="s">
        <v>951</v>
      </c>
      <c r="T498" t="s">
        <v>938</v>
      </c>
    </row>
    <row r="499" spans="1:20">
      <c r="A499" t="s">
        <v>951</v>
      </c>
      <c r="T499" t="s">
        <v>938</v>
      </c>
    </row>
    <row r="500" spans="1:20">
      <c r="A500" t="s">
        <v>951</v>
      </c>
      <c r="T500" t="s">
        <v>938</v>
      </c>
    </row>
    <row r="501" spans="1:20">
      <c r="A501" t="s">
        <v>951</v>
      </c>
      <c r="T501" t="s">
        <v>938</v>
      </c>
    </row>
    <row r="502" spans="1:20">
      <c r="A502" t="s">
        <v>951</v>
      </c>
      <c r="T502" t="s">
        <v>938</v>
      </c>
    </row>
    <row r="503" spans="1:20">
      <c r="A503" t="s">
        <v>951</v>
      </c>
      <c r="T503" t="s">
        <v>938</v>
      </c>
    </row>
    <row r="504" spans="1:20">
      <c r="A504" t="s">
        <v>951</v>
      </c>
      <c r="T504" t="s">
        <v>938</v>
      </c>
    </row>
    <row r="505" spans="1:20">
      <c r="A505" t="s">
        <v>951</v>
      </c>
      <c r="T505" t="s">
        <v>938</v>
      </c>
    </row>
    <row r="506" spans="1:20">
      <c r="A506" t="s">
        <v>951</v>
      </c>
      <c r="T506" t="s">
        <v>938</v>
      </c>
    </row>
    <row r="507" spans="1:20">
      <c r="A507" t="s">
        <v>951</v>
      </c>
      <c r="T507" t="s">
        <v>938</v>
      </c>
    </row>
    <row r="508" spans="1:20">
      <c r="A508" t="s">
        <v>951</v>
      </c>
      <c r="T508" t="s">
        <v>938</v>
      </c>
    </row>
    <row r="509" spans="1:20">
      <c r="A509" t="s">
        <v>951</v>
      </c>
      <c r="T509" t="s">
        <v>938</v>
      </c>
    </row>
    <row r="510" spans="1:20">
      <c r="A510" t="s">
        <v>951</v>
      </c>
      <c r="T510" t="s">
        <v>938</v>
      </c>
    </row>
    <row r="511" spans="1:20">
      <c r="A511" t="s">
        <v>951</v>
      </c>
      <c r="T511" t="s">
        <v>938</v>
      </c>
    </row>
    <row r="512" spans="1:20">
      <c r="A512" t="s">
        <v>951</v>
      </c>
      <c r="T512" t="s">
        <v>938</v>
      </c>
    </row>
    <row r="513" spans="1:33">
      <c r="A513" t="s">
        <v>951</v>
      </c>
      <c r="T513" t="s">
        <v>938</v>
      </c>
    </row>
    <row r="514" spans="1:33">
      <c r="A514" t="s">
        <v>951</v>
      </c>
      <c r="T514" t="s">
        <v>938</v>
      </c>
    </row>
    <row r="515" spans="1:33">
      <c r="A515" t="s">
        <v>951</v>
      </c>
      <c r="T515" t="s">
        <v>938</v>
      </c>
    </row>
    <row r="516" spans="1:33">
      <c r="A516" t="s">
        <v>951</v>
      </c>
      <c r="T516" t="s">
        <v>938</v>
      </c>
    </row>
    <row r="517" spans="1:33">
      <c r="A517" t="s">
        <v>951</v>
      </c>
      <c r="T517" t="s">
        <v>938</v>
      </c>
    </row>
    <row r="518" spans="1:33">
      <c r="A518" t="s">
        <v>951</v>
      </c>
      <c r="T518" t="s">
        <v>938</v>
      </c>
    </row>
    <row r="519" spans="1:33">
      <c r="A519" t="s">
        <v>951</v>
      </c>
      <c r="T519" t="s">
        <v>938</v>
      </c>
    </row>
    <row r="520" spans="1:33">
      <c r="I520">
        <v>0</v>
      </c>
      <c r="J520">
        <v>0</v>
      </c>
      <c r="K520">
        <v>0</v>
      </c>
      <c r="L520">
        <v>0</v>
      </c>
      <c r="M520">
        <v>0</v>
      </c>
      <c r="N520">
        <v>0</v>
      </c>
      <c r="O520">
        <v>0</v>
      </c>
      <c r="P520">
        <v>0</v>
      </c>
      <c r="Q520">
        <v>0</v>
      </c>
      <c r="S520">
        <v>0</v>
      </c>
      <c r="T520" t="s">
        <v>938</v>
      </c>
      <c r="U520" t="s">
        <v>1227</v>
      </c>
      <c r="V520">
        <v>0</v>
      </c>
      <c r="W520">
        <v>0</v>
      </c>
      <c r="X520">
        <v>0</v>
      </c>
      <c r="Z520">
        <v>0</v>
      </c>
      <c r="AA520">
        <v>0</v>
      </c>
      <c r="AB520">
        <v>0</v>
      </c>
      <c r="AC520">
        <v>0</v>
      </c>
      <c r="AD520" t="s">
        <v>1228</v>
      </c>
      <c r="AF520">
        <v>0</v>
      </c>
      <c r="AG520">
        <v>0</v>
      </c>
    </row>
    <row r="521" spans="1:33">
      <c r="A521" t="s">
        <v>1229</v>
      </c>
      <c r="B521" t="s">
        <v>1230</v>
      </c>
      <c r="C521" t="s">
        <v>1230</v>
      </c>
      <c r="D521" t="s">
        <v>1231</v>
      </c>
      <c r="E521" t="s">
        <v>1232</v>
      </c>
      <c r="F521" t="s">
        <v>1233</v>
      </c>
      <c r="I521">
        <v>0</v>
      </c>
      <c r="J521">
        <v>0</v>
      </c>
      <c r="K521">
        <v>0</v>
      </c>
      <c r="L521">
        <v>0</v>
      </c>
      <c r="M521">
        <v>0</v>
      </c>
      <c r="N521">
        <v>0</v>
      </c>
      <c r="O521">
        <v>0</v>
      </c>
      <c r="P521">
        <v>0</v>
      </c>
      <c r="Q521">
        <v>2</v>
      </c>
      <c r="S521">
        <v>2</v>
      </c>
      <c r="T521" t="s">
        <v>938</v>
      </c>
      <c r="U521" t="s">
        <v>1227</v>
      </c>
      <c r="V521">
        <v>0</v>
      </c>
      <c r="W521">
        <v>0</v>
      </c>
      <c r="X521">
        <v>0</v>
      </c>
      <c r="Z521">
        <v>0</v>
      </c>
      <c r="AA521">
        <v>0</v>
      </c>
      <c r="AB521">
        <v>0</v>
      </c>
      <c r="AC521">
        <v>0</v>
      </c>
      <c r="AD521" t="s">
        <v>1234</v>
      </c>
      <c r="AF521">
        <v>0</v>
      </c>
      <c r="AG521">
        <v>0</v>
      </c>
    </row>
    <row r="522" spans="1:33">
      <c r="A522" t="s">
        <v>951</v>
      </c>
      <c r="B522" t="s">
        <v>938</v>
      </c>
      <c r="C522" t="s">
        <v>952</v>
      </c>
      <c r="D522" t="s">
        <v>1235</v>
      </c>
      <c r="F522" t="s">
        <v>1236</v>
      </c>
      <c r="H522" t="s">
        <v>954</v>
      </c>
      <c r="I522">
        <v>14000</v>
      </c>
      <c r="J522">
        <v>-840</v>
      </c>
      <c r="K522">
        <v>0</v>
      </c>
      <c r="L522">
        <v>13160</v>
      </c>
      <c r="M522">
        <v>11740</v>
      </c>
      <c r="N522">
        <v>0</v>
      </c>
      <c r="O522">
        <v>11740</v>
      </c>
      <c r="P522">
        <v>1420</v>
      </c>
      <c r="Q522">
        <v>10.79</v>
      </c>
      <c r="S522">
        <v>-6</v>
      </c>
      <c r="T522" t="s">
        <v>938</v>
      </c>
      <c r="U522" t="s">
        <v>1227</v>
      </c>
      <c r="V522">
        <v>11740</v>
      </c>
      <c r="W522">
        <v>0</v>
      </c>
      <c r="X522">
        <v>0</v>
      </c>
      <c r="Z522">
        <v>0</v>
      </c>
      <c r="AA522">
        <v>0</v>
      </c>
      <c r="AB522">
        <v>0</v>
      </c>
      <c r="AC522">
        <v>0</v>
      </c>
      <c r="AD522" t="s">
        <v>1237</v>
      </c>
      <c r="AF522">
        <v>0</v>
      </c>
      <c r="AG522">
        <v>0</v>
      </c>
    </row>
    <row r="523" spans="1:33">
      <c r="A523" t="s">
        <v>951</v>
      </c>
      <c r="B523" t="s">
        <v>938</v>
      </c>
      <c r="C523" t="s">
        <v>952</v>
      </c>
      <c r="D523" t="s">
        <v>1238</v>
      </c>
      <c r="F523" t="s">
        <v>1239</v>
      </c>
      <c r="H523" t="s">
        <v>954</v>
      </c>
      <c r="I523">
        <v>29000</v>
      </c>
      <c r="J523">
        <v>-1740</v>
      </c>
      <c r="K523">
        <v>0</v>
      </c>
      <c r="L523">
        <v>27260</v>
      </c>
      <c r="M523">
        <v>12718</v>
      </c>
      <c r="N523">
        <v>0</v>
      </c>
      <c r="O523">
        <v>12718</v>
      </c>
      <c r="P523">
        <v>14542</v>
      </c>
      <c r="Q523">
        <v>53.35</v>
      </c>
      <c r="R523" t="s">
        <v>957</v>
      </c>
      <c r="S523">
        <v>-6</v>
      </c>
      <c r="T523" t="s">
        <v>938</v>
      </c>
      <c r="U523" t="s">
        <v>1227</v>
      </c>
      <c r="V523">
        <v>12718</v>
      </c>
      <c r="W523">
        <v>0</v>
      </c>
      <c r="X523">
        <v>0</v>
      </c>
      <c r="Z523">
        <v>0</v>
      </c>
      <c r="AA523">
        <v>0</v>
      </c>
      <c r="AB523">
        <v>0</v>
      </c>
      <c r="AC523">
        <v>0</v>
      </c>
      <c r="AD523" t="s">
        <v>1240</v>
      </c>
      <c r="AF523">
        <v>0</v>
      </c>
      <c r="AG523">
        <v>0</v>
      </c>
    </row>
    <row r="524" spans="1:33">
      <c r="A524" t="s">
        <v>951</v>
      </c>
      <c r="B524" t="s">
        <v>938</v>
      </c>
      <c r="C524" t="s">
        <v>952</v>
      </c>
      <c r="D524" t="s">
        <v>1241</v>
      </c>
      <c r="F524" t="s">
        <v>1242</v>
      </c>
      <c r="H524" t="s">
        <v>954</v>
      </c>
      <c r="I524">
        <v>7000</v>
      </c>
      <c r="J524">
        <v>-420</v>
      </c>
      <c r="K524">
        <v>0</v>
      </c>
      <c r="L524">
        <v>6580</v>
      </c>
      <c r="M524">
        <v>5258</v>
      </c>
      <c r="N524">
        <v>0</v>
      </c>
      <c r="O524">
        <v>5258</v>
      </c>
      <c r="P524">
        <v>1322</v>
      </c>
      <c r="Q524">
        <v>20.09</v>
      </c>
      <c r="S524">
        <v>-6</v>
      </c>
      <c r="T524" t="s">
        <v>938</v>
      </c>
      <c r="U524" t="s">
        <v>1227</v>
      </c>
      <c r="V524">
        <v>5258</v>
      </c>
      <c r="W524">
        <v>0</v>
      </c>
      <c r="X524">
        <v>0</v>
      </c>
      <c r="Z524">
        <v>0</v>
      </c>
      <c r="AA524">
        <v>0</v>
      </c>
      <c r="AB524">
        <v>0</v>
      </c>
      <c r="AC524">
        <v>0</v>
      </c>
      <c r="AD524" t="s">
        <v>1243</v>
      </c>
      <c r="AF524">
        <v>0</v>
      </c>
      <c r="AG524">
        <v>0</v>
      </c>
    </row>
    <row r="525" spans="1:33">
      <c r="A525" t="s">
        <v>951</v>
      </c>
      <c r="B525" t="s">
        <v>938</v>
      </c>
      <c r="C525" t="s">
        <v>952</v>
      </c>
      <c r="D525" t="s">
        <v>1244</v>
      </c>
      <c r="F525" t="s">
        <v>1245</v>
      </c>
      <c r="H525" t="s">
        <v>954</v>
      </c>
      <c r="I525">
        <v>10000</v>
      </c>
      <c r="J525">
        <v>-600</v>
      </c>
      <c r="K525">
        <v>0</v>
      </c>
      <c r="L525">
        <v>9400</v>
      </c>
      <c r="M525">
        <v>0</v>
      </c>
      <c r="N525">
        <v>0</v>
      </c>
      <c r="O525">
        <v>0</v>
      </c>
      <c r="P525">
        <v>9400</v>
      </c>
      <c r="Q525">
        <v>100</v>
      </c>
      <c r="S525">
        <v>-6</v>
      </c>
      <c r="T525" t="s">
        <v>938</v>
      </c>
      <c r="U525" t="s">
        <v>1227</v>
      </c>
      <c r="V525">
        <v>0</v>
      </c>
      <c r="W525">
        <v>0</v>
      </c>
      <c r="X525">
        <v>0</v>
      </c>
      <c r="Z525">
        <v>0</v>
      </c>
      <c r="AA525">
        <v>0</v>
      </c>
      <c r="AB525">
        <v>0</v>
      </c>
      <c r="AC525">
        <v>0</v>
      </c>
      <c r="AD525" t="s">
        <v>1246</v>
      </c>
      <c r="AF525">
        <v>0</v>
      </c>
      <c r="AG525">
        <v>0</v>
      </c>
    </row>
    <row r="526" spans="1:33">
      <c r="A526" t="s">
        <v>951</v>
      </c>
      <c r="B526" t="s">
        <v>938</v>
      </c>
      <c r="C526" t="s">
        <v>952</v>
      </c>
      <c r="D526" t="s">
        <v>1247</v>
      </c>
      <c r="F526" t="s">
        <v>1248</v>
      </c>
      <c r="H526" t="s">
        <v>954</v>
      </c>
      <c r="I526">
        <v>40000</v>
      </c>
      <c r="J526">
        <v>-2400</v>
      </c>
      <c r="K526">
        <v>0</v>
      </c>
      <c r="L526">
        <v>37600</v>
      </c>
      <c r="M526">
        <v>36000</v>
      </c>
      <c r="N526">
        <v>0</v>
      </c>
      <c r="O526">
        <v>36000</v>
      </c>
      <c r="P526">
        <v>1600</v>
      </c>
      <c r="Q526">
        <v>4.26</v>
      </c>
      <c r="S526">
        <v>-6</v>
      </c>
      <c r="T526" t="s">
        <v>938</v>
      </c>
      <c r="U526" t="s">
        <v>1227</v>
      </c>
      <c r="V526">
        <v>36000</v>
      </c>
      <c r="W526">
        <v>0</v>
      </c>
      <c r="X526">
        <v>0</v>
      </c>
      <c r="Z526">
        <v>0</v>
      </c>
      <c r="AA526">
        <v>0</v>
      </c>
      <c r="AB526">
        <v>0</v>
      </c>
      <c r="AC526">
        <v>0</v>
      </c>
      <c r="AD526" t="s">
        <v>1249</v>
      </c>
      <c r="AF526">
        <v>0</v>
      </c>
      <c r="AG526">
        <v>0</v>
      </c>
    </row>
    <row r="527" spans="1:33">
      <c r="A527" t="s">
        <v>951</v>
      </c>
      <c r="B527" t="s">
        <v>938</v>
      </c>
      <c r="C527" t="s">
        <v>952</v>
      </c>
      <c r="D527" t="s">
        <v>1250</v>
      </c>
      <c r="F527" t="s">
        <v>1251</v>
      </c>
      <c r="H527" t="s">
        <v>954</v>
      </c>
      <c r="I527">
        <v>190000</v>
      </c>
      <c r="J527">
        <v>-11400</v>
      </c>
      <c r="K527">
        <v>0</v>
      </c>
      <c r="L527">
        <v>178600</v>
      </c>
      <c r="M527">
        <v>173880</v>
      </c>
      <c r="N527">
        <v>0</v>
      </c>
      <c r="O527">
        <v>173880</v>
      </c>
      <c r="P527">
        <v>4720</v>
      </c>
      <c r="Q527">
        <v>2.64</v>
      </c>
      <c r="S527">
        <v>-6</v>
      </c>
      <c r="T527" t="s">
        <v>938</v>
      </c>
      <c r="U527" t="s">
        <v>1227</v>
      </c>
      <c r="V527">
        <v>173880</v>
      </c>
      <c r="W527">
        <v>0</v>
      </c>
      <c r="X527">
        <v>0</v>
      </c>
      <c r="Z527">
        <v>0</v>
      </c>
      <c r="AA527">
        <v>0</v>
      </c>
      <c r="AB527">
        <v>0</v>
      </c>
      <c r="AC527">
        <v>0</v>
      </c>
      <c r="AD527" t="s">
        <v>1252</v>
      </c>
      <c r="AF527">
        <v>0</v>
      </c>
      <c r="AG527">
        <v>0</v>
      </c>
    </row>
    <row r="528" spans="1:33">
      <c r="A528" t="s">
        <v>951</v>
      </c>
      <c r="B528" t="s">
        <v>938</v>
      </c>
      <c r="C528" t="s">
        <v>952</v>
      </c>
      <c r="D528" t="s">
        <v>1253</v>
      </c>
      <c r="F528" t="s">
        <v>1254</v>
      </c>
      <c r="H528" t="s">
        <v>954</v>
      </c>
      <c r="I528">
        <v>60000</v>
      </c>
      <c r="J528">
        <v>-3600</v>
      </c>
      <c r="K528">
        <v>0</v>
      </c>
      <c r="L528">
        <v>56400</v>
      </c>
      <c r="M528">
        <v>42000</v>
      </c>
      <c r="N528">
        <v>0</v>
      </c>
      <c r="O528">
        <v>42000</v>
      </c>
      <c r="P528">
        <v>14400</v>
      </c>
      <c r="Q528">
        <v>25.53</v>
      </c>
      <c r="R528" t="s">
        <v>957</v>
      </c>
      <c r="S528">
        <v>-6</v>
      </c>
      <c r="T528" t="s">
        <v>938</v>
      </c>
      <c r="U528" t="s">
        <v>1227</v>
      </c>
      <c r="V528">
        <v>42000</v>
      </c>
      <c r="W528">
        <v>0</v>
      </c>
      <c r="X528">
        <v>0</v>
      </c>
      <c r="Z528">
        <v>0</v>
      </c>
      <c r="AA528">
        <v>0</v>
      </c>
      <c r="AB528">
        <v>0</v>
      </c>
      <c r="AC528">
        <v>0</v>
      </c>
      <c r="AD528" t="s">
        <v>1255</v>
      </c>
      <c r="AF528">
        <v>0</v>
      </c>
      <c r="AG528">
        <v>0</v>
      </c>
    </row>
    <row r="529" spans="1:33">
      <c r="A529" t="s">
        <v>951</v>
      </c>
      <c r="B529" t="s">
        <v>938</v>
      </c>
      <c r="C529" t="s">
        <v>952</v>
      </c>
      <c r="D529" t="s">
        <v>1256</v>
      </c>
      <c r="F529" t="s">
        <v>1257</v>
      </c>
      <c r="H529" t="s">
        <v>954</v>
      </c>
      <c r="I529">
        <v>100000</v>
      </c>
      <c r="J529">
        <v>-100000</v>
      </c>
      <c r="K529">
        <v>0</v>
      </c>
      <c r="L529">
        <v>0</v>
      </c>
      <c r="M529">
        <v>0</v>
      </c>
      <c r="N529">
        <v>0</v>
      </c>
      <c r="O529">
        <v>0</v>
      </c>
      <c r="P529">
        <v>0</v>
      </c>
      <c r="Q529">
        <v>0</v>
      </c>
      <c r="S529">
        <v>-100</v>
      </c>
      <c r="T529" t="s">
        <v>938</v>
      </c>
      <c r="U529" t="s">
        <v>1227</v>
      </c>
      <c r="V529">
        <v>0</v>
      </c>
      <c r="W529">
        <v>0</v>
      </c>
      <c r="X529">
        <v>0</v>
      </c>
      <c r="Z529">
        <v>0</v>
      </c>
      <c r="AA529">
        <v>0</v>
      </c>
      <c r="AB529">
        <v>0</v>
      </c>
      <c r="AC529">
        <v>0</v>
      </c>
      <c r="AD529" t="s">
        <v>1258</v>
      </c>
      <c r="AF529">
        <v>0</v>
      </c>
      <c r="AG529">
        <v>0</v>
      </c>
    </row>
    <row r="530" spans="1:33">
      <c r="A530" t="s">
        <v>951</v>
      </c>
      <c r="B530" t="s">
        <v>938</v>
      </c>
      <c r="C530" t="s">
        <v>952</v>
      </c>
      <c r="D530" t="s">
        <v>1259</v>
      </c>
      <c r="F530" t="s">
        <v>1260</v>
      </c>
      <c r="H530" t="s">
        <v>954</v>
      </c>
      <c r="I530">
        <v>65000</v>
      </c>
      <c r="J530">
        <v>-3900</v>
      </c>
      <c r="K530">
        <v>0</v>
      </c>
      <c r="L530">
        <v>61100</v>
      </c>
      <c r="M530">
        <v>60800</v>
      </c>
      <c r="N530">
        <v>0</v>
      </c>
      <c r="O530">
        <v>60800</v>
      </c>
      <c r="P530">
        <v>300</v>
      </c>
      <c r="Q530">
        <v>0.49</v>
      </c>
      <c r="S530">
        <v>-6</v>
      </c>
      <c r="T530" t="s">
        <v>938</v>
      </c>
      <c r="U530" t="s">
        <v>1227</v>
      </c>
      <c r="V530">
        <v>60800</v>
      </c>
      <c r="W530">
        <v>0</v>
      </c>
      <c r="X530">
        <v>0</v>
      </c>
      <c r="Z530">
        <v>0</v>
      </c>
      <c r="AA530">
        <v>0</v>
      </c>
      <c r="AB530">
        <v>0</v>
      </c>
      <c r="AC530">
        <v>0</v>
      </c>
      <c r="AD530" t="s">
        <v>1261</v>
      </c>
      <c r="AF530">
        <v>0</v>
      </c>
      <c r="AG530">
        <v>0</v>
      </c>
    </row>
    <row r="531" spans="1:33">
      <c r="A531" t="s">
        <v>951</v>
      </c>
      <c r="B531" t="s">
        <v>938</v>
      </c>
      <c r="C531" t="s">
        <v>952</v>
      </c>
      <c r="D531" t="s">
        <v>1262</v>
      </c>
      <c r="F531" t="s">
        <v>1263</v>
      </c>
      <c r="H531" t="s">
        <v>954</v>
      </c>
      <c r="I531">
        <v>75000</v>
      </c>
      <c r="J531">
        <v>0</v>
      </c>
      <c r="K531">
        <v>0</v>
      </c>
      <c r="L531">
        <v>75000</v>
      </c>
      <c r="M531">
        <v>39800</v>
      </c>
      <c r="N531">
        <v>0</v>
      </c>
      <c r="O531">
        <v>39800</v>
      </c>
      <c r="P531">
        <v>35200</v>
      </c>
      <c r="Q531">
        <v>46.93</v>
      </c>
      <c r="R531" t="s">
        <v>957</v>
      </c>
      <c r="S531">
        <v>0</v>
      </c>
      <c r="T531" t="s">
        <v>938</v>
      </c>
      <c r="U531" t="s">
        <v>1227</v>
      </c>
      <c r="V531">
        <v>39800</v>
      </c>
      <c r="W531">
        <v>0</v>
      </c>
      <c r="X531">
        <v>0</v>
      </c>
      <c r="Z531">
        <v>0</v>
      </c>
      <c r="AA531">
        <v>0</v>
      </c>
      <c r="AB531">
        <v>0</v>
      </c>
      <c r="AC531">
        <v>0</v>
      </c>
      <c r="AD531" t="s">
        <v>1264</v>
      </c>
      <c r="AF531">
        <v>0</v>
      </c>
      <c r="AG531">
        <v>0</v>
      </c>
    </row>
    <row r="532" spans="1:33">
      <c r="A532" t="s">
        <v>1229</v>
      </c>
      <c r="B532" t="s">
        <v>1230</v>
      </c>
      <c r="C532" t="s">
        <v>1230</v>
      </c>
      <c r="D532" t="s">
        <v>1231</v>
      </c>
      <c r="E532" t="s">
        <v>1232</v>
      </c>
      <c r="F532" t="s">
        <v>1265</v>
      </c>
      <c r="I532">
        <v>0</v>
      </c>
      <c r="J532">
        <v>0</v>
      </c>
      <c r="K532">
        <v>0</v>
      </c>
      <c r="L532">
        <v>0</v>
      </c>
      <c r="M532">
        <v>0</v>
      </c>
      <c r="N532">
        <v>0</v>
      </c>
      <c r="O532">
        <v>0</v>
      </c>
      <c r="P532">
        <v>0</v>
      </c>
      <c r="Q532">
        <v>0</v>
      </c>
      <c r="S532">
        <v>0</v>
      </c>
      <c r="T532" t="s">
        <v>938</v>
      </c>
      <c r="U532" t="s">
        <v>1227</v>
      </c>
      <c r="V532">
        <v>0</v>
      </c>
      <c r="W532">
        <v>0</v>
      </c>
      <c r="X532">
        <v>0</v>
      </c>
      <c r="Z532">
        <v>0</v>
      </c>
      <c r="AA532">
        <v>0</v>
      </c>
      <c r="AB532">
        <v>0</v>
      </c>
      <c r="AC532">
        <v>0</v>
      </c>
      <c r="AD532" t="s">
        <v>1266</v>
      </c>
      <c r="AF532">
        <v>0</v>
      </c>
      <c r="AG532">
        <v>0</v>
      </c>
    </row>
    <row r="533" spans="1:33">
      <c r="A533" t="s">
        <v>951</v>
      </c>
      <c r="T533" t="s">
        <v>938</v>
      </c>
    </row>
    <row r="534" spans="1:33">
      <c r="A534" t="s">
        <v>951</v>
      </c>
      <c r="T534" t="s">
        <v>938</v>
      </c>
    </row>
    <row r="535" spans="1:33">
      <c r="A535" t="s">
        <v>951</v>
      </c>
      <c r="T535" t="s">
        <v>938</v>
      </c>
    </row>
    <row r="536" spans="1:33">
      <c r="A536" t="s">
        <v>951</v>
      </c>
      <c r="T536" t="s">
        <v>938</v>
      </c>
    </row>
    <row r="537" spans="1:33">
      <c r="A537" t="s">
        <v>951</v>
      </c>
      <c r="T537" t="s">
        <v>938</v>
      </c>
    </row>
    <row r="538" spans="1:33">
      <c r="A538" t="s">
        <v>951</v>
      </c>
      <c r="T538" t="s">
        <v>938</v>
      </c>
    </row>
    <row r="539" spans="1:33">
      <c r="A539" t="s">
        <v>951</v>
      </c>
      <c r="T539" t="s">
        <v>938</v>
      </c>
    </row>
    <row r="540" spans="1:33">
      <c r="A540" t="s">
        <v>951</v>
      </c>
      <c r="T540" t="s">
        <v>938</v>
      </c>
    </row>
    <row r="541" spans="1:33">
      <c r="A541" t="s">
        <v>951</v>
      </c>
      <c r="T541" t="s">
        <v>938</v>
      </c>
    </row>
    <row r="542" spans="1:33">
      <c r="A542" t="s">
        <v>951</v>
      </c>
      <c r="T542" t="s">
        <v>938</v>
      </c>
    </row>
    <row r="543" spans="1:33">
      <c r="A543" t="s">
        <v>951</v>
      </c>
      <c r="T543" t="s">
        <v>938</v>
      </c>
    </row>
    <row r="544" spans="1:33">
      <c r="A544" t="s">
        <v>951</v>
      </c>
      <c r="T544" t="s">
        <v>938</v>
      </c>
    </row>
    <row r="545" spans="1:20">
      <c r="A545" t="s">
        <v>951</v>
      </c>
      <c r="T545" t="s">
        <v>938</v>
      </c>
    </row>
    <row r="546" spans="1:20">
      <c r="A546" t="s">
        <v>951</v>
      </c>
      <c r="T546" t="s">
        <v>938</v>
      </c>
    </row>
    <row r="547" spans="1:20">
      <c r="A547" t="s">
        <v>951</v>
      </c>
      <c r="T547" t="s">
        <v>938</v>
      </c>
    </row>
    <row r="548" spans="1:20">
      <c r="A548" t="s">
        <v>951</v>
      </c>
      <c r="T548" t="s">
        <v>938</v>
      </c>
    </row>
    <row r="549" spans="1:20">
      <c r="A549" t="s">
        <v>951</v>
      </c>
      <c r="T549" t="s">
        <v>938</v>
      </c>
    </row>
    <row r="550" spans="1:20">
      <c r="A550" t="s">
        <v>951</v>
      </c>
      <c r="T550" t="s">
        <v>938</v>
      </c>
    </row>
    <row r="551" spans="1:20">
      <c r="A551" t="s">
        <v>951</v>
      </c>
      <c r="T551" t="s">
        <v>938</v>
      </c>
    </row>
    <row r="552" spans="1:20">
      <c r="A552" t="s">
        <v>951</v>
      </c>
      <c r="T552" t="s">
        <v>938</v>
      </c>
    </row>
    <row r="553" spans="1:20">
      <c r="A553" t="s">
        <v>951</v>
      </c>
      <c r="T553" t="s">
        <v>938</v>
      </c>
    </row>
    <row r="554" spans="1:20">
      <c r="A554" t="s">
        <v>951</v>
      </c>
      <c r="T554" t="s">
        <v>938</v>
      </c>
    </row>
    <row r="555" spans="1:20">
      <c r="A555" t="s">
        <v>951</v>
      </c>
      <c r="T555" t="s">
        <v>938</v>
      </c>
    </row>
    <row r="556" spans="1:20">
      <c r="A556" t="s">
        <v>951</v>
      </c>
      <c r="T556" t="s">
        <v>938</v>
      </c>
    </row>
    <row r="557" spans="1:20">
      <c r="A557" t="s">
        <v>951</v>
      </c>
      <c r="T557" t="s">
        <v>938</v>
      </c>
    </row>
    <row r="558" spans="1:20">
      <c r="A558" t="s">
        <v>951</v>
      </c>
      <c r="T558" t="s">
        <v>938</v>
      </c>
    </row>
    <row r="559" spans="1:20">
      <c r="A559" t="s">
        <v>951</v>
      </c>
      <c r="T559" t="s">
        <v>938</v>
      </c>
    </row>
    <row r="560" spans="1:20">
      <c r="A560" t="s">
        <v>951</v>
      </c>
      <c r="T560" t="s">
        <v>938</v>
      </c>
    </row>
    <row r="561" spans="1:30">
      <c r="A561" t="s">
        <v>951</v>
      </c>
      <c r="T561" t="s">
        <v>938</v>
      </c>
    </row>
    <row r="562" spans="1:30">
      <c r="A562" t="s">
        <v>951</v>
      </c>
      <c r="T562" t="s">
        <v>938</v>
      </c>
    </row>
    <row r="563" spans="1:30">
      <c r="A563" t="s">
        <v>951</v>
      </c>
      <c r="T563" t="s">
        <v>938</v>
      </c>
    </row>
    <row r="564" spans="1:30">
      <c r="A564" t="s">
        <v>951</v>
      </c>
      <c r="T564" t="s">
        <v>938</v>
      </c>
    </row>
    <row r="565" spans="1:30">
      <c r="A565" t="s">
        <v>951</v>
      </c>
      <c r="T565" t="s">
        <v>938</v>
      </c>
    </row>
    <row r="566" spans="1:30">
      <c r="A566" t="s">
        <v>951</v>
      </c>
      <c r="T566" t="s">
        <v>938</v>
      </c>
    </row>
    <row r="567" spans="1:30">
      <c r="B567" t="s">
        <v>938</v>
      </c>
      <c r="F567" t="s">
        <v>1267</v>
      </c>
      <c r="I567">
        <v>0</v>
      </c>
      <c r="J567">
        <v>0</v>
      </c>
      <c r="K567">
        <v>0</v>
      </c>
      <c r="L567">
        <v>0</v>
      </c>
      <c r="T567" t="s">
        <v>938</v>
      </c>
      <c r="V567">
        <v>0</v>
      </c>
      <c r="W567">
        <v>0</v>
      </c>
    </row>
    <row r="568" spans="1:30">
      <c r="B568" t="s">
        <v>938</v>
      </c>
      <c r="F568" t="s">
        <v>940</v>
      </c>
      <c r="I568">
        <v>0</v>
      </c>
      <c r="J568">
        <v>0</v>
      </c>
      <c r="K568">
        <v>0</v>
      </c>
      <c r="L568">
        <v>0</v>
      </c>
      <c r="T568" t="s">
        <v>938</v>
      </c>
      <c r="V568">
        <v>0</v>
      </c>
      <c r="W568">
        <v>0</v>
      </c>
    </row>
    <row r="569" spans="1:30">
      <c r="B569" t="s">
        <v>938</v>
      </c>
      <c r="I569">
        <v>0</v>
      </c>
      <c r="J569">
        <v>0</v>
      </c>
      <c r="K569">
        <v>0</v>
      </c>
      <c r="L569">
        <v>0</v>
      </c>
      <c r="T569" t="s">
        <v>938</v>
      </c>
      <c r="V569">
        <v>0</v>
      </c>
      <c r="W569">
        <v>0</v>
      </c>
    </row>
    <row r="570" spans="1:30">
      <c r="B570" t="s">
        <v>938</v>
      </c>
      <c r="F570" t="s">
        <v>949</v>
      </c>
      <c r="I570">
        <v>0</v>
      </c>
      <c r="J570">
        <v>0</v>
      </c>
      <c r="K570">
        <v>0</v>
      </c>
      <c r="L570">
        <v>0</v>
      </c>
      <c r="T570" t="s">
        <v>938</v>
      </c>
      <c r="V570">
        <v>0</v>
      </c>
      <c r="W570">
        <v>0</v>
      </c>
    </row>
    <row r="571" spans="1:30">
      <c r="B571" t="s">
        <v>938</v>
      </c>
      <c r="D571" t="s">
        <v>939</v>
      </c>
      <c r="F571" t="s">
        <v>1268</v>
      </c>
      <c r="I571">
        <v>3300000</v>
      </c>
      <c r="J571">
        <v>79200</v>
      </c>
      <c r="K571">
        <v>0</v>
      </c>
      <c r="L571">
        <v>3379200</v>
      </c>
      <c r="T571" t="s">
        <v>938</v>
      </c>
      <c r="V571">
        <v>3379199</v>
      </c>
      <c r="W571">
        <v>0</v>
      </c>
      <c r="AD571" t="s">
        <v>944</v>
      </c>
    </row>
    <row r="572" spans="1:30">
      <c r="B572" t="s">
        <v>938</v>
      </c>
      <c r="D572" t="s">
        <v>941</v>
      </c>
      <c r="F572" t="s">
        <v>956</v>
      </c>
      <c r="I572">
        <v>930000</v>
      </c>
      <c r="J572">
        <v>-85800</v>
      </c>
      <c r="K572">
        <v>-13000</v>
      </c>
      <c r="L572">
        <v>831200</v>
      </c>
      <c r="T572" t="s">
        <v>938</v>
      </c>
      <c r="V572">
        <v>669675</v>
      </c>
      <c r="W572">
        <v>-13000</v>
      </c>
      <c r="AD572" t="s">
        <v>945</v>
      </c>
    </row>
    <row r="573" spans="1:30">
      <c r="B573" t="s">
        <v>938</v>
      </c>
      <c r="D573" t="s">
        <v>942</v>
      </c>
      <c r="F573" t="s">
        <v>959</v>
      </c>
      <c r="I573">
        <v>1800000</v>
      </c>
      <c r="J573">
        <v>131000</v>
      </c>
      <c r="K573">
        <v>0</v>
      </c>
      <c r="L573">
        <v>1931000</v>
      </c>
      <c r="T573" t="s">
        <v>938</v>
      </c>
      <c r="V573">
        <v>1915489</v>
      </c>
      <c r="W573">
        <v>0</v>
      </c>
      <c r="AD573" t="s">
        <v>946</v>
      </c>
    </row>
    <row r="574" spans="1:30">
      <c r="B574" t="s">
        <v>938</v>
      </c>
      <c r="I574">
        <v>0</v>
      </c>
      <c r="J574">
        <v>0</v>
      </c>
      <c r="K574">
        <v>0</v>
      </c>
      <c r="L574">
        <v>0</v>
      </c>
      <c r="T574" t="s">
        <v>938</v>
      </c>
      <c r="V574">
        <v>0</v>
      </c>
      <c r="W574">
        <v>0</v>
      </c>
    </row>
    <row r="575" spans="1:30">
      <c r="B575" t="s">
        <v>938</v>
      </c>
      <c r="F575" t="s">
        <v>967</v>
      </c>
      <c r="I575">
        <v>0</v>
      </c>
      <c r="J575">
        <v>0</v>
      </c>
      <c r="K575">
        <v>0</v>
      </c>
      <c r="L575">
        <v>0</v>
      </c>
      <c r="T575" t="s">
        <v>938</v>
      </c>
      <c r="V575">
        <v>0</v>
      </c>
      <c r="W575">
        <v>0</v>
      </c>
    </row>
    <row r="576" spans="1:30">
      <c r="B576" t="s">
        <v>938</v>
      </c>
      <c r="D576" t="s">
        <v>969</v>
      </c>
      <c r="F576" t="s">
        <v>1269</v>
      </c>
      <c r="I576">
        <v>220000</v>
      </c>
      <c r="J576">
        <v>-13200</v>
      </c>
      <c r="K576">
        <v>0</v>
      </c>
      <c r="L576">
        <v>206800</v>
      </c>
      <c r="T576" t="s">
        <v>938</v>
      </c>
      <c r="V576">
        <v>181200</v>
      </c>
      <c r="W576">
        <v>0</v>
      </c>
      <c r="AD576" t="s">
        <v>955</v>
      </c>
    </row>
    <row r="577" spans="2:30">
      <c r="B577" t="s">
        <v>938</v>
      </c>
      <c r="D577" t="s">
        <v>972</v>
      </c>
      <c r="F577" t="s">
        <v>973</v>
      </c>
      <c r="I577">
        <v>0</v>
      </c>
      <c r="J577">
        <v>0</v>
      </c>
      <c r="K577">
        <v>0</v>
      </c>
      <c r="L577">
        <v>0</v>
      </c>
      <c r="T577" t="s">
        <v>938</v>
      </c>
      <c r="V577">
        <v>0</v>
      </c>
      <c r="W577">
        <v>0</v>
      </c>
      <c r="AD577" t="s">
        <v>958</v>
      </c>
    </row>
    <row r="578" spans="2:30">
      <c r="B578" t="s">
        <v>938</v>
      </c>
      <c r="I578">
        <v>0</v>
      </c>
      <c r="J578">
        <v>0</v>
      </c>
      <c r="K578">
        <v>0</v>
      </c>
      <c r="L578">
        <v>0</v>
      </c>
      <c r="T578" t="s">
        <v>938</v>
      </c>
      <c r="V578">
        <v>0</v>
      </c>
      <c r="W578">
        <v>0</v>
      </c>
    </row>
    <row r="579" spans="2:30">
      <c r="B579" t="s">
        <v>938</v>
      </c>
      <c r="F579" t="s">
        <v>979</v>
      </c>
      <c r="I579">
        <v>0</v>
      </c>
      <c r="J579">
        <v>0</v>
      </c>
      <c r="K579">
        <v>0</v>
      </c>
      <c r="L579">
        <v>0</v>
      </c>
      <c r="T579" t="s">
        <v>938</v>
      </c>
      <c r="V579">
        <v>0</v>
      </c>
      <c r="W579">
        <v>0</v>
      </c>
    </row>
    <row r="580" spans="2:30">
      <c r="B580" t="s">
        <v>938</v>
      </c>
      <c r="D580" t="s">
        <v>981</v>
      </c>
      <c r="F580" t="s">
        <v>982</v>
      </c>
      <c r="I580">
        <v>380000</v>
      </c>
      <c r="J580">
        <v>-22800</v>
      </c>
      <c r="K580">
        <v>0</v>
      </c>
      <c r="L580">
        <v>357200</v>
      </c>
      <c r="T580" t="s">
        <v>938</v>
      </c>
      <c r="V580">
        <v>332285</v>
      </c>
      <c r="W580">
        <v>0</v>
      </c>
      <c r="AD580" t="s">
        <v>966</v>
      </c>
    </row>
    <row r="581" spans="2:30">
      <c r="B581" t="s">
        <v>938</v>
      </c>
      <c r="D581" t="s">
        <v>984</v>
      </c>
      <c r="F581" t="s">
        <v>1270</v>
      </c>
      <c r="I581">
        <v>600000</v>
      </c>
      <c r="J581">
        <v>-36000</v>
      </c>
      <c r="K581">
        <v>0</v>
      </c>
      <c r="L581">
        <v>564000</v>
      </c>
      <c r="T581" t="s">
        <v>938</v>
      </c>
      <c r="V581">
        <v>517049</v>
      </c>
      <c r="W581">
        <v>0</v>
      </c>
      <c r="AD581" t="s">
        <v>968</v>
      </c>
    </row>
    <row r="582" spans="2:30">
      <c r="B582" t="s">
        <v>938</v>
      </c>
      <c r="D582" t="s">
        <v>987</v>
      </c>
      <c r="F582" t="s">
        <v>988</v>
      </c>
      <c r="I582">
        <v>150000</v>
      </c>
      <c r="J582">
        <v>-17000</v>
      </c>
      <c r="K582">
        <v>0</v>
      </c>
      <c r="L582">
        <v>133000</v>
      </c>
      <c r="T582" t="s">
        <v>938</v>
      </c>
      <c r="V582">
        <v>132997</v>
      </c>
      <c r="W582">
        <v>0</v>
      </c>
      <c r="AD582" t="s">
        <v>971</v>
      </c>
    </row>
    <row r="583" spans="2:30">
      <c r="B583" t="s">
        <v>938</v>
      </c>
      <c r="D583" t="s">
        <v>990</v>
      </c>
      <c r="F583" t="s">
        <v>991</v>
      </c>
      <c r="I583">
        <v>0</v>
      </c>
      <c r="J583">
        <v>0</v>
      </c>
      <c r="K583">
        <v>0</v>
      </c>
      <c r="L583">
        <v>0</v>
      </c>
      <c r="T583" t="s">
        <v>938</v>
      </c>
      <c r="V583">
        <v>0</v>
      </c>
      <c r="W583">
        <v>0</v>
      </c>
      <c r="AD583" t="s">
        <v>974</v>
      </c>
    </row>
    <row r="584" spans="2:30">
      <c r="B584" t="s">
        <v>938</v>
      </c>
      <c r="D584" t="s">
        <v>993</v>
      </c>
      <c r="F584" t="s">
        <v>1271</v>
      </c>
      <c r="I584">
        <v>50000</v>
      </c>
      <c r="J584">
        <v>-3000</v>
      </c>
      <c r="K584">
        <v>0</v>
      </c>
      <c r="L584">
        <v>47000</v>
      </c>
      <c r="T584" t="s">
        <v>938</v>
      </c>
      <c r="V584">
        <v>29716</v>
      </c>
      <c r="W584">
        <v>0</v>
      </c>
      <c r="AD584" t="s">
        <v>977</v>
      </c>
    </row>
    <row r="585" spans="2:30">
      <c r="B585" t="s">
        <v>938</v>
      </c>
      <c r="D585" t="s">
        <v>998</v>
      </c>
      <c r="F585" t="s">
        <v>999</v>
      </c>
      <c r="I585">
        <v>0</v>
      </c>
      <c r="J585">
        <v>0</v>
      </c>
      <c r="K585">
        <v>0</v>
      </c>
      <c r="L585">
        <v>0</v>
      </c>
      <c r="T585" t="s">
        <v>938</v>
      </c>
      <c r="V585">
        <v>0</v>
      </c>
      <c r="W585">
        <v>0</v>
      </c>
      <c r="AD585" t="s">
        <v>978</v>
      </c>
    </row>
    <row r="586" spans="2:30">
      <c r="B586" t="s">
        <v>938</v>
      </c>
      <c r="I586">
        <v>0</v>
      </c>
      <c r="J586">
        <v>0</v>
      </c>
      <c r="K586">
        <v>0</v>
      </c>
      <c r="L586">
        <v>0</v>
      </c>
      <c r="T586" t="s">
        <v>938</v>
      </c>
      <c r="V586">
        <v>0</v>
      </c>
      <c r="W586">
        <v>0</v>
      </c>
    </row>
    <row r="587" spans="2:30">
      <c r="B587" t="s">
        <v>938</v>
      </c>
      <c r="F587" t="s">
        <v>1005</v>
      </c>
      <c r="I587">
        <v>0</v>
      </c>
      <c r="J587">
        <v>0</v>
      </c>
      <c r="K587">
        <v>0</v>
      </c>
      <c r="L587">
        <v>0</v>
      </c>
      <c r="T587" t="s">
        <v>938</v>
      </c>
      <c r="V587">
        <v>0</v>
      </c>
      <c r="W587">
        <v>0</v>
      </c>
    </row>
    <row r="588" spans="2:30">
      <c r="B588" t="s">
        <v>938</v>
      </c>
      <c r="D588" t="s">
        <v>1007</v>
      </c>
      <c r="F588" t="s">
        <v>1129</v>
      </c>
      <c r="I588">
        <v>250000</v>
      </c>
      <c r="J588">
        <v>-15000</v>
      </c>
      <c r="K588">
        <v>0</v>
      </c>
      <c r="L588">
        <v>235000</v>
      </c>
      <c r="T588" t="s">
        <v>938</v>
      </c>
      <c r="V588">
        <v>202707</v>
      </c>
      <c r="W588">
        <v>0</v>
      </c>
      <c r="AD588" t="s">
        <v>986</v>
      </c>
    </row>
    <row r="589" spans="2:30">
      <c r="B589" t="s">
        <v>938</v>
      </c>
      <c r="D589" t="s">
        <v>1010</v>
      </c>
      <c r="F589" t="s">
        <v>1272</v>
      </c>
      <c r="I589">
        <v>50000</v>
      </c>
      <c r="J589">
        <v>-3000</v>
      </c>
      <c r="K589">
        <v>0</v>
      </c>
      <c r="L589">
        <v>47000</v>
      </c>
      <c r="T589" t="s">
        <v>938</v>
      </c>
      <c r="V589">
        <v>46998</v>
      </c>
      <c r="W589">
        <v>0</v>
      </c>
      <c r="AD589" t="s">
        <v>989</v>
      </c>
    </row>
    <row r="590" spans="2:30">
      <c r="B590" t="s">
        <v>938</v>
      </c>
      <c r="D590" t="s">
        <v>1013</v>
      </c>
      <c r="F590" t="s">
        <v>1014</v>
      </c>
      <c r="I590">
        <v>50000</v>
      </c>
      <c r="J590">
        <v>-3000</v>
      </c>
      <c r="K590">
        <v>0</v>
      </c>
      <c r="L590">
        <v>47000</v>
      </c>
      <c r="T590" t="s">
        <v>938</v>
      </c>
      <c r="V590">
        <v>2600</v>
      </c>
      <c r="W590">
        <v>0</v>
      </c>
      <c r="AD590" t="s">
        <v>992</v>
      </c>
    </row>
    <row r="591" spans="2:30">
      <c r="B591" t="s">
        <v>938</v>
      </c>
      <c r="D591" t="s">
        <v>1016</v>
      </c>
      <c r="F591" t="s">
        <v>1273</v>
      </c>
      <c r="I591">
        <v>50000</v>
      </c>
      <c r="J591">
        <v>-3000</v>
      </c>
      <c r="K591">
        <v>0</v>
      </c>
      <c r="L591">
        <v>47000</v>
      </c>
      <c r="T591" t="s">
        <v>938</v>
      </c>
      <c r="V591">
        <v>40373</v>
      </c>
      <c r="W591">
        <v>0</v>
      </c>
      <c r="AD591" t="s">
        <v>997</v>
      </c>
    </row>
    <row r="592" spans="2:30">
      <c r="B592" t="s">
        <v>938</v>
      </c>
      <c r="D592" t="s">
        <v>1019</v>
      </c>
      <c r="F592" t="s">
        <v>1020</v>
      </c>
      <c r="I592">
        <v>0</v>
      </c>
      <c r="J592">
        <v>0</v>
      </c>
      <c r="K592">
        <v>0</v>
      </c>
      <c r="L592">
        <v>0</v>
      </c>
      <c r="T592" t="s">
        <v>938</v>
      </c>
      <c r="V592">
        <v>0</v>
      </c>
      <c r="W592">
        <v>0</v>
      </c>
      <c r="AD592" t="s">
        <v>1000</v>
      </c>
    </row>
    <row r="593" spans="2:30">
      <c r="B593" t="s">
        <v>938</v>
      </c>
      <c r="D593" t="s">
        <v>1022</v>
      </c>
      <c r="F593" t="s">
        <v>1023</v>
      </c>
      <c r="I593">
        <v>0</v>
      </c>
      <c r="J593">
        <v>0</v>
      </c>
      <c r="K593">
        <v>0</v>
      </c>
      <c r="L593">
        <v>0</v>
      </c>
      <c r="T593" t="s">
        <v>938</v>
      </c>
      <c r="V593">
        <v>0</v>
      </c>
      <c r="W593">
        <v>0</v>
      </c>
      <c r="AD593" t="s">
        <v>1003</v>
      </c>
    </row>
    <row r="594" spans="2:30">
      <c r="B594" t="s">
        <v>938</v>
      </c>
      <c r="I594">
        <v>0</v>
      </c>
      <c r="J594">
        <v>0</v>
      </c>
      <c r="K594">
        <v>0</v>
      </c>
      <c r="L594">
        <v>0</v>
      </c>
      <c r="T594" t="s">
        <v>938</v>
      </c>
      <c r="V594">
        <v>0</v>
      </c>
      <c r="W594">
        <v>0</v>
      </c>
    </row>
    <row r="595" spans="2:30">
      <c r="B595" t="s">
        <v>938</v>
      </c>
      <c r="F595" t="s">
        <v>1029</v>
      </c>
      <c r="I595">
        <v>0</v>
      </c>
      <c r="J595">
        <v>0</v>
      </c>
      <c r="K595">
        <v>0</v>
      </c>
      <c r="L595">
        <v>0</v>
      </c>
      <c r="T595" t="s">
        <v>938</v>
      </c>
      <c r="V595">
        <v>0</v>
      </c>
      <c r="W595">
        <v>0</v>
      </c>
    </row>
    <row r="596" spans="2:30">
      <c r="B596" t="s">
        <v>938</v>
      </c>
      <c r="D596" t="s">
        <v>1031</v>
      </c>
      <c r="F596" t="s">
        <v>1032</v>
      </c>
      <c r="I596">
        <v>1000</v>
      </c>
      <c r="J596">
        <v>-60</v>
      </c>
      <c r="K596">
        <v>0</v>
      </c>
      <c r="L596">
        <v>940</v>
      </c>
      <c r="T596" t="s">
        <v>938</v>
      </c>
      <c r="V596">
        <v>930</v>
      </c>
      <c r="W596">
        <v>0</v>
      </c>
      <c r="AD596" t="s">
        <v>1009</v>
      </c>
    </row>
    <row r="597" spans="2:30">
      <c r="B597" t="s">
        <v>938</v>
      </c>
      <c r="D597" t="s">
        <v>1034</v>
      </c>
      <c r="F597" t="s">
        <v>1274</v>
      </c>
      <c r="I597">
        <v>250000</v>
      </c>
      <c r="J597">
        <v>-15000</v>
      </c>
      <c r="K597">
        <v>0</v>
      </c>
      <c r="L597">
        <v>235000</v>
      </c>
      <c r="T597" t="s">
        <v>938</v>
      </c>
      <c r="V597">
        <v>129915</v>
      </c>
      <c r="W597">
        <v>0</v>
      </c>
      <c r="AD597" t="s">
        <v>1012</v>
      </c>
    </row>
    <row r="598" spans="2:30">
      <c r="B598" t="s">
        <v>938</v>
      </c>
      <c r="D598" t="s">
        <v>1037</v>
      </c>
      <c r="F598" t="s">
        <v>1275</v>
      </c>
      <c r="I598">
        <v>350000</v>
      </c>
      <c r="J598">
        <v>0</v>
      </c>
      <c r="K598">
        <v>0</v>
      </c>
      <c r="L598">
        <v>350000</v>
      </c>
      <c r="T598" t="s">
        <v>938</v>
      </c>
      <c r="V598">
        <v>335928</v>
      </c>
      <c r="W598">
        <v>0</v>
      </c>
      <c r="AD598" t="s">
        <v>1015</v>
      </c>
    </row>
    <row r="599" spans="2:30">
      <c r="B599" t="s">
        <v>938</v>
      </c>
      <c r="D599" t="s">
        <v>1040</v>
      </c>
      <c r="F599" t="s">
        <v>1276</v>
      </c>
      <c r="I599">
        <v>25000</v>
      </c>
      <c r="J599">
        <v>0</v>
      </c>
      <c r="K599">
        <v>0</v>
      </c>
      <c r="L599">
        <v>25000</v>
      </c>
      <c r="T599" t="s">
        <v>938</v>
      </c>
      <c r="V599">
        <v>23236</v>
      </c>
      <c r="W599">
        <v>0</v>
      </c>
      <c r="AD599" t="s">
        <v>1018</v>
      </c>
    </row>
    <row r="600" spans="2:30">
      <c r="B600" t="s">
        <v>938</v>
      </c>
      <c r="D600" t="s">
        <v>1043</v>
      </c>
      <c r="F600" t="s">
        <v>1044</v>
      </c>
      <c r="I600">
        <v>0</v>
      </c>
      <c r="J600">
        <v>0</v>
      </c>
      <c r="K600">
        <v>0</v>
      </c>
      <c r="L600">
        <v>0</v>
      </c>
      <c r="T600" t="s">
        <v>938</v>
      </c>
      <c r="V600">
        <v>0</v>
      </c>
      <c r="W600">
        <v>0</v>
      </c>
      <c r="AD600" t="s">
        <v>1021</v>
      </c>
    </row>
    <row r="601" spans="2:30">
      <c r="B601" t="s">
        <v>938</v>
      </c>
      <c r="D601" t="s">
        <v>1046</v>
      </c>
      <c r="F601" t="s">
        <v>1047</v>
      </c>
      <c r="I601">
        <v>0</v>
      </c>
      <c r="J601">
        <v>0</v>
      </c>
      <c r="K601">
        <v>0</v>
      </c>
      <c r="L601">
        <v>0</v>
      </c>
      <c r="T601" t="s">
        <v>938</v>
      </c>
      <c r="V601">
        <v>0</v>
      </c>
      <c r="W601">
        <v>0</v>
      </c>
      <c r="AD601" t="s">
        <v>1024</v>
      </c>
    </row>
    <row r="602" spans="2:30">
      <c r="B602" t="s">
        <v>938</v>
      </c>
      <c r="D602" t="s">
        <v>1049</v>
      </c>
      <c r="F602" t="s">
        <v>1023</v>
      </c>
      <c r="I602">
        <v>0</v>
      </c>
      <c r="J602">
        <v>0</v>
      </c>
      <c r="K602">
        <v>0</v>
      </c>
      <c r="L602">
        <v>0</v>
      </c>
      <c r="T602" t="s">
        <v>938</v>
      </c>
      <c r="V602">
        <v>0</v>
      </c>
      <c r="W602">
        <v>0</v>
      </c>
      <c r="AD602" t="s">
        <v>1027</v>
      </c>
    </row>
    <row r="603" spans="2:30">
      <c r="B603" t="s">
        <v>938</v>
      </c>
      <c r="D603" t="s">
        <v>1051</v>
      </c>
      <c r="F603" t="s">
        <v>1052</v>
      </c>
      <c r="I603">
        <v>0</v>
      </c>
      <c r="J603">
        <v>0</v>
      </c>
      <c r="K603">
        <v>0</v>
      </c>
      <c r="L603">
        <v>0</v>
      </c>
      <c r="T603" t="s">
        <v>938</v>
      </c>
      <c r="V603">
        <v>0</v>
      </c>
      <c r="W603">
        <v>0</v>
      </c>
      <c r="AD603" t="s">
        <v>1028</v>
      </c>
    </row>
    <row r="604" spans="2:30">
      <c r="B604" t="s">
        <v>938</v>
      </c>
      <c r="D604" t="s">
        <v>1054</v>
      </c>
      <c r="F604" t="s">
        <v>1017</v>
      </c>
      <c r="I604">
        <v>540000</v>
      </c>
      <c r="J604">
        <v>-121900</v>
      </c>
      <c r="K604">
        <v>0</v>
      </c>
      <c r="L604">
        <v>418100</v>
      </c>
      <c r="T604" t="s">
        <v>938</v>
      </c>
      <c r="V604">
        <v>352480</v>
      </c>
      <c r="W604">
        <v>0</v>
      </c>
      <c r="AD604" t="s">
        <v>1030</v>
      </c>
    </row>
    <row r="605" spans="2:30">
      <c r="B605" t="s">
        <v>938</v>
      </c>
      <c r="I605">
        <v>0</v>
      </c>
      <c r="J605">
        <v>0</v>
      </c>
      <c r="K605">
        <v>0</v>
      </c>
      <c r="L605">
        <v>0</v>
      </c>
      <c r="T605" t="s">
        <v>938</v>
      </c>
      <c r="V605">
        <v>0</v>
      </c>
      <c r="W605">
        <v>0</v>
      </c>
    </row>
    <row r="606" spans="2:30">
      <c r="B606" t="s">
        <v>938</v>
      </c>
      <c r="F606" t="s">
        <v>1066</v>
      </c>
      <c r="I606">
        <v>0</v>
      </c>
      <c r="J606">
        <v>0</v>
      </c>
      <c r="K606">
        <v>0</v>
      </c>
      <c r="L606">
        <v>0</v>
      </c>
      <c r="T606" t="s">
        <v>938</v>
      </c>
      <c r="V606">
        <v>0</v>
      </c>
      <c r="W606">
        <v>0</v>
      </c>
    </row>
    <row r="607" spans="2:30">
      <c r="B607" t="s">
        <v>938</v>
      </c>
      <c r="D607" t="s">
        <v>1068</v>
      </c>
      <c r="F607" t="s">
        <v>1069</v>
      </c>
      <c r="I607">
        <v>0</v>
      </c>
      <c r="J607">
        <v>0</v>
      </c>
      <c r="K607">
        <v>0</v>
      </c>
      <c r="L607">
        <v>0</v>
      </c>
      <c r="T607" t="s">
        <v>938</v>
      </c>
      <c r="V607">
        <v>0</v>
      </c>
      <c r="W607">
        <v>0</v>
      </c>
      <c r="AD607" t="s">
        <v>1039</v>
      </c>
    </row>
    <row r="608" spans="2:30">
      <c r="B608" t="s">
        <v>938</v>
      </c>
      <c r="D608" t="s">
        <v>1071</v>
      </c>
      <c r="F608" t="s">
        <v>1072</v>
      </c>
      <c r="I608">
        <v>0</v>
      </c>
      <c r="J608">
        <v>0</v>
      </c>
      <c r="K608">
        <v>0</v>
      </c>
      <c r="L608">
        <v>0</v>
      </c>
      <c r="T608" t="s">
        <v>938</v>
      </c>
      <c r="V608">
        <v>0</v>
      </c>
      <c r="W608">
        <v>0</v>
      </c>
      <c r="AD608" t="s">
        <v>1042</v>
      </c>
    </row>
    <row r="609" spans="2:30">
      <c r="B609" t="s">
        <v>938</v>
      </c>
      <c r="D609" t="s">
        <v>1074</v>
      </c>
      <c r="F609" t="s">
        <v>1075</v>
      </c>
      <c r="I609">
        <v>0</v>
      </c>
      <c r="J609">
        <v>0</v>
      </c>
      <c r="K609">
        <v>0</v>
      </c>
      <c r="L609">
        <v>0</v>
      </c>
      <c r="T609" t="s">
        <v>938</v>
      </c>
      <c r="V609">
        <v>0</v>
      </c>
      <c r="W609">
        <v>0</v>
      </c>
      <c r="AD609" t="s">
        <v>1045</v>
      </c>
    </row>
    <row r="610" spans="2:30">
      <c r="B610" t="s">
        <v>938</v>
      </c>
      <c r="D610" t="s">
        <v>1077</v>
      </c>
      <c r="F610" t="s">
        <v>1078</v>
      </c>
      <c r="I610">
        <v>0</v>
      </c>
      <c r="J610">
        <v>0</v>
      </c>
      <c r="K610">
        <v>0</v>
      </c>
      <c r="L610">
        <v>0</v>
      </c>
      <c r="T610" t="s">
        <v>938</v>
      </c>
      <c r="V610">
        <v>0</v>
      </c>
      <c r="W610">
        <v>0</v>
      </c>
      <c r="AD610" t="s">
        <v>1048</v>
      </c>
    </row>
    <row r="611" spans="2:30">
      <c r="B611" t="s">
        <v>938</v>
      </c>
      <c r="D611" t="s">
        <v>1080</v>
      </c>
      <c r="F611" t="s">
        <v>1081</v>
      </c>
      <c r="I611">
        <v>0</v>
      </c>
      <c r="J611">
        <v>0</v>
      </c>
      <c r="K611">
        <v>0</v>
      </c>
      <c r="L611">
        <v>0</v>
      </c>
      <c r="T611" t="s">
        <v>938</v>
      </c>
      <c r="V611">
        <v>0</v>
      </c>
      <c r="W611">
        <v>0</v>
      </c>
      <c r="AD611" t="s">
        <v>1050</v>
      </c>
    </row>
    <row r="612" spans="2:30">
      <c r="B612" t="s">
        <v>938</v>
      </c>
      <c r="D612" t="s">
        <v>1083</v>
      </c>
      <c r="F612" t="s">
        <v>1277</v>
      </c>
      <c r="I612">
        <v>25000</v>
      </c>
      <c r="J612">
        <v>-1500</v>
      </c>
      <c r="K612">
        <v>13000</v>
      </c>
      <c r="L612">
        <v>36500</v>
      </c>
      <c r="T612" t="s">
        <v>938</v>
      </c>
      <c r="V612">
        <v>36320</v>
      </c>
      <c r="W612">
        <v>13000</v>
      </c>
      <c r="AD612" t="s">
        <v>1053</v>
      </c>
    </row>
    <row r="613" spans="2:30">
      <c r="B613" t="s">
        <v>938</v>
      </c>
      <c r="D613" t="s">
        <v>1086</v>
      </c>
      <c r="F613" t="s">
        <v>1017</v>
      </c>
      <c r="I613">
        <v>0</v>
      </c>
      <c r="J613">
        <v>0</v>
      </c>
      <c r="K613">
        <v>0</v>
      </c>
      <c r="L613">
        <v>0</v>
      </c>
      <c r="T613" t="s">
        <v>938</v>
      </c>
      <c r="V613">
        <v>0</v>
      </c>
      <c r="W613">
        <v>0</v>
      </c>
      <c r="AD613" t="s">
        <v>1056</v>
      </c>
    </row>
    <row r="614" spans="2:30">
      <c r="B614" t="s">
        <v>938</v>
      </c>
      <c r="D614" t="s">
        <v>1088</v>
      </c>
      <c r="F614" t="s">
        <v>1089</v>
      </c>
      <c r="I614">
        <v>0</v>
      </c>
      <c r="J614">
        <v>0</v>
      </c>
      <c r="K614">
        <v>0</v>
      </c>
      <c r="L614">
        <v>0</v>
      </c>
      <c r="T614" t="s">
        <v>938</v>
      </c>
      <c r="V614">
        <v>0</v>
      </c>
      <c r="W614">
        <v>0</v>
      </c>
      <c r="AD614" t="s">
        <v>1059</v>
      </c>
    </row>
    <row r="615" spans="2:30">
      <c r="B615" t="s">
        <v>938</v>
      </c>
      <c r="I615">
        <v>0</v>
      </c>
      <c r="J615">
        <v>0</v>
      </c>
      <c r="K615">
        <v>0</v>
      </c>
      <c r="L615">
        <v>0</v>
      </c>
      <c r="T615" t="s">
        <v>938</v>
      </c>
      <c r="V615">
        <v>0</v>
      </c>
      <c r="W615">
        <v>0</v>
      </c>
    </row>
    <row r="616" spans="2:30">
      <c r="B616" t="s">
        <v>938</v>
      </c>
      <c r="F616" t="s">
        <v>1278</v>
      </c>
      <c r="I616">
        <v>0</v>
      </c>
      <c r="J616">
        <v>0</v>
      </c>
      <c r="K616">
        <v>0</v>
      </c>
      <c r="L616">
        <v>0</v>
      </c>
      <c r="T616" t="s">
        <v>938</v>
      </c>
      <c r="V616">
        <v>0</v>
      </c>
      <c r="W616">
        <v>0</v>
      </c>
    </row>
    <row r="617" spans="2:30">
      <c r="B617" t="s">
        <v>938</v>
      </c>
      <c r="D617" t="s">
        <v>1097</v>
      </c>
      <c r="F617" t="s">
        <v>1098</v>
      </c>
      <c r="I617">
        <v>0</v>
      </c>
      <c r="J617">
        <v>0</v>
      </c>
      <c r="K617">
        <v>0</v>
      </c>
      <c r="L617">
        <v>0</v>
      </c>
      <c r="T617" t="s">
        <v>938</v>
      </c>
      <c r="V617">
        <v>0</v>
      </c>
      <c r="W617">
        <v>0</v>
      </c>
      <c r="AD617" t="s">
        <v>1067</v>
      </c>
    </row>
    <row r="618" spans="2:30">
      <c r="B618" t="s">
        <v>938</v>
      </c>
      <c r="D618" t="s">
        <v>1100</v>
      </c>
      <c r="F618" t="s">
        <v>1101</v>
      </c>
      <c r="I618">
        <v>0</v>
      </c>
      <c r="J618">
        <v>0</v>
      </c>
      <c r="K618">
        <v>0</v>
      </c>
      <c r="L618">
        <v>0</v>
      </c>
      <c r="T618" t="s">
        <v>938</v>
      </c>
      <c r="V618">
        <v>0</v>
      </c>
      <c r="W618">
        <v>0</v>
      </c>
      <c r="AD618" t="s">
        <v>1070</v>
      </c>
    </row>
    <row r="619" spans="2:30">
      <c r="B619" t="s">
        <v>938</v>
      </c>
      <c r="D619" t="s">
        <v>1103</v>
      </c>
      <c r="F619" t="s">
        <v>1104</v>
      </c>
      <c r="I619">
        <v>0</v>
      </c>
      <c r="J619">
        <v>0</v>
      </c>
      <c r="K619">
        <v>0</v>
      </c>
      <c r="L619">
        <v>0</v>
      </c>
      <c r="T619" t="s">
        <v>938</v>
      </c>
      <c r="V619">
        <v>0</v>
      </c>
      <c r="W619">
        <v>0</v>
      </c>
      <c r="AD619" t="s">
        <v>1073</v>
      </c>
    </row>
    <row r="620" spans="2:30">
      <c r="B620" t="s">
        <v>938</v>
      </c>
      <c r="I620">
        <v>0</v>
      </c>
      <c r="J620">
        <v>0</v>
      </c>
      <c r="K620">
        <v>0</v>
      </c>
      <c r="L620">
        <v>0</v>
      </c>
      <c r="T620" t="s">
        <v>938</v>
      </c>
      <c r="V620">
        <v>0</v>
      </c>
      <c r="W620">
        <v>0</v>
      </c>
    </row>
    <row r="621" spans="2:30">
      <c r="B621" t="s">
        <v>938</v>
      </c>
      <c r="F621" t="s">
        <v>1279</v>
      </c>
      <c r="I621">
        <v>9021000</v>
      </c>
      <c r="J621">
        <v>-130060</v>
      </c>
      <c r="K621">
        <v>0</v>
      </c>
      <c r="L621">
        <v>8890940</v>
      </c>
      <c r="T621" t="s">
        <v>938</v>
      </c>
      <c r="V621">
        <v>8329097</v>
      </c>
      <c r="W621">
        <v>0</v>
      </c>
      <c r="AD621" t="s">
        <v>1079</v>
      </c>
    </row>
    <row r="622" spans="2:30">
      <c r="B622" t="s">
        <v>938</v>
      </c>
      <c r="I622">
        <v>0</v>
      </c>
      <c r="J622">
        <v>0</v>
      </c>
      <c r="K622">
        <v>0</v>
      </c>
      <c r="L622">
        <v>0</v>
      </c>
      <c r="T622" t="s">
        <v>938</v>
      </c>
      <c r="V622">
        <v>0</v>
      </c>
      <c r="W622">
        <v>0</v>
      </c>
    </row>
    <row r="623" spans="2:30">
      <c r="B623" t="s">
        <v>938</v>
      </c>
      <c r="F623" t="s">
        <v>1114</v>
      </c>
      <c r="I623">
        <v>0</v>
      </c>
      <c r="J623">
        <v>0</v>
      </c>
      <c r="K623">
        <v>0</v>
      </c>
      <c r="L623">
        <v>0</v>
      </c>
      <c r="T623" t="s">
        <v>938</v>
      </c>
      <c r="V623">
        <v>0</v>
      </c>
      <c r="W623">
        <v>0</v>
      </c>
    </row>
    <row r="624" spans="2:30">
      <c r="B624" t="s">
        <v>938</v>
      </c>
      <c r="F624" t="s">
        <v>1280</v>
      </c>
      <c r="I624">
        <v>0</v>
      </c>
      <c r="J624">
        <v>0</v>
      </c>
      <c r="K624">
        <v>0</v>
      </c>
      <c r="L624">
        <v>0</v>
      </c>
      <c r="T624" t="s">
        <v>938</v>
      </c>
      <c r="V624">
        <v>0</v>
      </c>
      <c r="W624">
        <v>0</v>
      </c>
    </row>
    <row r="625" spans="2:30">
      <c r="B625" t="s">
        <v>938</v>
      </c>
      <c r="D625" t="s">
        <v>1122</v>
      </c>
      <c r="F625" t="s">
        <v>1281</v>
      </c>
      <c r="I625">
        <v>800000</v>
      </c>
      <c r="J625">
        <v>0</v>
      </c>
      <c r="K625">
        <v>0</v>
      </c>
      <c r="L625">
        <v>800000</v>
      </c>
      <c r="T625" t="s">
        <v>938</v>
      </c>
      <c r="V625">
        <v>208983</v>
      </c>
      <c r="W625">
        <v>0</v>
      </c>
      <c r="AD625" t="s">
        <v>1090</v>
      </c>
    </row>
    <row r="626" spans="2:30">
      <c r="B626" t="s">
        <v>938</v>
      </c>
      <c r="D626" t="s">
        <v>1125</v>
      </c>
      <c r="F626" t="s">
        <v>1126</v>
      </c>
      <c r="I626">
        <v>0</v>
      </c>
      <c r="J626">
        <v>0</v>
      </c>
      <c r="K626">
        <v>0</v>
      </c>
      <c r="L626">
        <v>0</v>
      </c>
      <c r="T626" t="s">
        <v>938</v>
      </c>
      <c r="V626">
        <v>0</v>
      </c>
      <c r="W626">
        <v>0</v>
      </c>
      <c r="AD626" t="s">
        <v>1093</v>
      </c>
    </row>
    <row r="627" spans="2:30">
      <c r="B627" t="s">
        <v>938</v>
      </c>
      <c r="D627" t="s">
        <v>1128</v>
      </c>
      <c r="F627" t="s">
        <v>1129</v>
      </c>
      <c r="I627">
        <v>0</v>
      </c>
      <c r="J627">
        <v>0</v>
      </c>
      <c r="K627">
        <v>0</v>
      </c>
      <c r="L627">
        <v>0</v>
      </c>
      <c r="T627" t="s">
        <v>938</v>
      </c>
      <c r="V627">
        <v>0</v>
      </c>
      <c r="W627">
        <v>0</v>
      </c>
      <c r="AD627" t="s">
        <v>1094</v>
      </c>
    </row>
    <row r="628" spans="2:30">
      <c r="B628" t="s">
        <v>938</v>
      </c>
      <c r="D628" t="s">
        <v>1131</v>
      </c>
      <c r="F628" t="s">
        <v>1132</v>
      </c>
      <c r="I628">
        <v>0</v>
      </c>
      <c r="J628">
        <v>0</v>
      </c>
      <c r="K628">
        <v>0</v>
      </c>
      <c r="L628">
        <v>0</v>
      </c>
      <c r="T628" t="s">
        <v>938</v>
      </c>
      <c r="V628">
        <v>0</v>
      </c>
      <c r="W628">
        <v>0</v>
      </c>
      <c r="AD628" t="s">
        <v>1096</v>
      </c>
    </row>
    <row r="629" spans="2:30">
      <c r="B629" t="s">
        <v>938</v>
      </c>
      <c r="D629" t="s">
        <v>1134</v>
      </c>
      <c r="F629" t="s">
        <v>1020</v>
      </c>
      <c r="I629">
        <v>0</v>
      </c>
      <c r="J629">
        <v>0</v>
      </c>
      <c r="K629">
        <v>0</v>
      </c>
      <c r="L629">
        <v>0</v>
      </c>
      <c r="T629" t="s">
        <v>938</v>
      </c>
      <c r="V629">
        <v>0</v>
      </c>
      <c r="W629">
        <v>0</v>
      </c>
      <c r="AD629" t="s">
        <v>1099</v>
      </c>
    </row>
    <row r="630" spans="2:30">
      <c r="B630" t="s">
        <v>938</v>
      </c>
      <c r="D630" t="s">
        <v>1136</v>
      </c>
      <c r="F630" t="s">
        <v>1137</v>
      </c>
      <c r="I630">
        <v>0</v>
      </c>
      <c r="J630">
        <v>0</v>
      </c>
      <c r="K630">
        <v>0</v>
      </c>
      <c r="L630">
        <v>0</v>
      </c>
      <c r="T630" t="s">
        <v>938</v>
      </c>
      <c r="V630">
        <v>0</v>
      </c>
      <c r="W630">
        <v>0</v>
      </c>
      <c r="AD630" t="s">
        <v>1102</v>
      </c>
    </row>
    <row r="631" spans="2:30">
      <c r="B631" t="s">
        <v>938</v>
      </c>
      <c r="I631">
        <v>0</v>
      </c>
      <c r="J631">
        <v>0</v>
      </c>
      <c r="K631">
        <v>0</v>
      </c>
      <c r="L631">
        <v>0</v>
      </c>
      <c r="T631" t="s">
        <v>938</v>
      </c>
      <c r="V631">
        <v>0</v>
      </c>
      <c r="W631">
        <v>0</v>
      </c>
    </row>
    <row r="632" spans="2:30">
      <c r="B632" t="s">
        <v>938</v>
      </c>
      <c r="F632" t="s">
        <v>1282</v>
      </c>
      <c r="I632">
        <v>0</v>
      </c>
      <c r="J632">
        <v>0</v>
      </c>
      <c r="K632">
        <v>0</v>
      </c>
      <c r="L632">
        <v>0</v>
      </c>
      <c r="T632" t="s">
        <v>938</v>
      </c>
      <c r="V632">
        <v>0</v>
      </c>
      <c r="W632">
        <v>0</v>
      </c>
    </row>
    <row r="633" spans="2:30">
      <c r="B633" t="s">
        <v>938</v>
      </c>
      <c r="D633" t="s">
        <v>1145</v>
      </c>
      <c r="F633" t="s">
        <v>1129</v>
      </c>
      <c r="I633">
        <v>0</v>
      </c>
      <c r="J633">
        <v>0</v>
      </c>
      <c r="K633">
        <v>0</v>
      </c>
      <c r="L633">
        <v>0</v>
      </c>
      <c r="T633" t="s">
        <v>938</v>
      </c>
      <c r="V633">
        <v>0</v>
      </c>
      <c r="W633">
        <v>0</v>
      </c>
      <c r="AD633" t="s">
        <v>1109</v>
      </c>
    </row>
    <row r="634" spans="2:30">
      <c r="B634" t="s">
        <v>938</v>
      </c>
      <c r="D634" t="s">
        <v>1147</v>
      </c>
      <c r="F634" t="s">
        <v>1148</v>
      </c>
      <c r="I634">
        <v>200000</v>
      </c>
      <c r="J634">
        <v>0</v>
      </c>
      <c r="K634">
        <v>0</v>
      </c>
      <c r="L634">
        <v>200000</v>
      </c>
      <c r="T634" t="s">
        <v>938</v>
      </c>
      <c r="V634">
        <v>0</v>
      </c>
      <c r="W634">
        <v>0</v>
      </c>
      <c r="AD634" t="s">
        <v>1113</v>
      </c>
    </row>
    <row r="635" spans="2:30">
      <c r="B635" t="s">
        <v>938</v>
      </c>
      <c r="D635" t="s">
        <v>1150</v>
      </c>
      <c r="F635" t="s">
        <v>1126</v>
      </c>
      <c r="I635">
        <v>0</v>
      </c>
      <c r="J635">
        <v>0</v>
      </c>
      <c r="K635">
        <v>0</v>
      </c>
      <c r="L635">
        <v>0</v>
      </c>
      <c r="T635" t="s">
        <v>938</v>
      </c>
      <c r="V635">
        <v>0</v>
      </c>
      <c r="W635">
        <v>0</v>
      </c>
      <c r="AD635" t="s">
        <v>1115</v>
      </c>
    </row>
    <row r="636" spans="2:30">
      <c r="B636" t="s">
        <v>938</v>
      </c>
      <c r="D636" t="s">
        <v>1152</v>
      </c>
      <c r="F636" t="s">
        <v>1014</v>
      </c>
      <c r="I636">
        <v>0</v>
      </c>
      <c r="J636">
        <v>0</v>
      </c>
      <c r="K636">
        <v>0</v>
      </c>
      <c r="L636">
        <v>0</v>
      </c>
      <c r="T636" t="s">
        <v>938</v>
      </c>
      <c r="V636">
        <v>0</v>
      </c>
      <c r="W636">
        <v>0</v>
      </c>
      <c r="AD636" t="s">
        <v>1116</v>
      </c>
    </row>
    <row r="637" spans="2:30">
      <c r="B637" t="s">
        <v>938</v>
      </c>
      <c r="D637" t="s">
        <v>1154</v>
      </c>
      <c r="F637" t="s">
        <v>1155</v>
      </c>
      <c r="I637">
        <v>0</v>
      </c>
      <c r="J637">
        <v>0</v>
      </c>
      <c r="K637">
        <v>0</v>
      </c>
      <c r="L637">
        <v>0</v>
      </c>
      <c r="T637" t="s">
        <v>938</v>
      </c>
      <c r="V637">
        <v>0</v>
      </c>
      <c r="W637">
        <v>0</v>
      </c>
      <c r="AD637" t="s">
        <v>1117</v>
      </c>
    </row>
    <row r="638" spans="2:30">
      <c r="B638" t="s">
        <v>938</v>
      </c>
      <c r="D638" t="s">
        <v>1157</v>
      </c>
      <c r="F638" t="s">
        <v>1132</v>
      </c>
      <c r="I638">
        <v>0</v>
      </c>
      <c r="J638">
        <v>0</v>
      </c>
      <c r="K638">
        <v>0</v>
      </c>
      <c r="L638">
        <v>0</v>
      </c>
      <c r="T638" t="s">
        <v>938</v>
      </c>
      <c r="V638">
        <v>0</v>
      </c>
      <c r="W638">
        <v>0</v>
      </c>
      <c r="AD638" t="s">
        <v>1118</v>
      </c>
    </row>
    <row r="639" spans="2:30">
      <c r="B639" t="s">
        <v>938</v>
      </c>
      <c r="D639" t="s">
        <v>1159</v>
      </c>
      <c r="F639" t="s">
        <v>1020</v>
      </c>
      <c r="I639">
        <v>0</v>
      </c>
      <c r="J639">
        <v>0</v>
      </c>
      <c r="K639">
        <v>0</v>
      </c>
      <c r="L639">
        <v>0</v>
      </c>
      <c r="T639" t="s">
        <v>938</v>
      </c>
      <c r="V639">
        <v>0</v>
      </c>
      <c r="W639">
        <v>0</v>
      </c>
      <c r="AD639" t="s">
        <v>1119</v>
      </c>
    </row>
    <row r="640" spans="2:30">
      <c r="B640" t="s">
        <v>938</v>
      </c>
      <c r="D640" t="s">
        <v>1161</v>
      </c>
      <c r="F640" t="s">
        <v>1162</v>
      </c>
      <c r="I640">
        <v>0</v>
      </c>
      <c r="J640">
        <v>0</v>
      </c>
      <c r="K640">
        <v>0</v>
      </c>
      <c r="L640">
        <v>0</v>
      </c>
      <c r="T640" t="s">
        <v>938</v>
      </c>
      <c r="V640">
        <v>0</v>
      </c>
      <c r="W640">
        <v>0</v>
      </c>
      <c r="AD640" t="s">
        <v>1121</v>
      </c>
    </row>
    <row r="641" spans="2:30">
      <c r="B641" t="s">
        <v>938</v>
      </c>
      <c r="D641" t="s">
        <v>1164</v>
      </c>
      <c r="F641" t="s">
        <v>1165</v>
      </c>
      <c r="I641">
        <v>0</v>
      </c>
      <c r="J641">
        <v>0</v>
      </c>
      <c r="K641">
        <v>0</v>
      </c>
      <c r="L641">
        <v>0</v>
      </c>
      <c r="T641" t="s">
        <v>938</v>
      </c>
      <c r="V641">
        <v>0</v>
      </c>
      <c r="W641">
        <v>0</v>
      </c>
      <c r="AD641" t="s">
        <v>1124</v>
      </c>
    </row>
    <row r="642" spans="2:30">
      <c r="B642" t="s">
        <v>938</v>
      </c>
      <c r="I642">
        <v>0</v>
      </c>
      <c r="J642">
        <v>0</v>
      </c>
      <c r="K642">
        <v>0</v>
      </c>
      <c r="L642">
        <v>0</v>
      </c>
      <c r="T642" t="s">
        <v>938</v>
      </c>
      <c r="V642">
        <v>0</v>
      </c>
      <c r="W642">
        <v>0</v>
      </c>
    </row>
    <row r="643" spans="2:30">
      <c r="B643" t="s">
        <v>938</v>
      </c>
      <c r="F643" t="s">
        <v>1171</v>
      </c>
      <c r="I643">
        <v>0</v>
      </c>
      <c r="J643">
        <v>0</v>
      </c>
      <c r="K643">
        <v>0</v>
      </c>
      <c r="L643">
        <v>0</v>
      </c>
      <c r="T643" t="s">
        <v>938</v>
      </c>
      <c r="V643">
        <v>0</v>
      </c>
      <c r="W643">
        <v>0</v>
      </c>
    </row>
    <row r="644" spans="2:30">
      <c r="B644" t="s">
        <v>938</v>
      </c>
      <c r="D644" t="s">
        <v>1173</v>
      </c>
      <c r="F644" t="s">
        <v>1174</v>
      </c>
      <c r="I644">
        <v>0</v>
      </c>
      <c r="J644">
        <v>0</v>
      </c>
      <c r="K644">
        <v>0</v>
      </c>
      <c r="L644">
        <v>0</v>
      </c>
      <c r="T644" t="s">
        <v>938</v>
      </c>
      <c r="V644">
        <v>0</v>
      </c>
      <c r="W644">
        <v>0</v>
      </c>
      <c r="AD644" t="s">
        <v>1133</v>
      </c>
    </row>
    <row r="645" spans="2:30">
      <c r="B645" t="s">
        <v>938</v>
      </c>
      <c r="D645" t="s">
        <v>1176</v>
      </c>
      <c r="F645" t="s">
        <v>1177</v>
      </c>
      <c r="I645">
        <v>0</v>
      </c>
      <c r="J645">
        <v>0</v>
      </c>
      <c r="K645">
        <v>0</v>
      </c>
      <c r="L645">
        <v>0</v>
      </c>
      <c r="T645" t="s">
        <v>938</v>
      </c>
      <c r="V645">
        <v>0</v>
      </c>
      <c r="W645">
        <v>0</v>
      </c>
      <c r="AD645" t="s">
        <v>1135</v>
      </c>
    </row>
    <row r="646" spans="2:30">
      <c r="B646" t="s">
        <v>938</v>
      </c>
      <c r="I646">
        <v>0</v>
      </c>
      <c r="J646">
        <v>0</v>
      </c>
      <c r="K646">
        <v>0</v>
      </c>
      <c r="L646">
        <v>0</v>
      </c>
      <c r="T646" t="s">
        <v>938</v>
      </c>
      <c r="V646">
        <v>0</v>
      </c>
      <c r="W646">
        <v>0</v>
      </c>
    </row>
    <row r="647" spans="2:30">
      <c r="B647" t="s">
        <v>938</v>
      </c>
      <c r="F647" t="s">
        <v>1182</v>
      </c>
      <c r="I647">
        <v>0</v>
      </c>
      <c r="J647">
        <v>0</v>
      </c>
      <c r="K647">
        <v>0</v>
      </c>
      <c r="L647">
        <v>0</v>
      </c>
      <c r="T647" t="s">
        <v>938</v>
      </c>
      <c r="V647">
        <v>0</v>
      </c>
      <c r="W647">
        <v>0</v>
      </c>
    </row>
    <row r="648" spans="2:30">
      <c r="B648" t="s">
        <v>938</v>
      </c>
      <c r="D648" t="s">
        <v>1184</v>
      </c>
      <c r="F648" t="s">
        <v>1185</v>
      </c>
      <c r="I648">
        <v>0</v>
      </c>
      <c r="J648">
        <v>0</v>
      </c>
      <c r="K648">
        <v>0</v>
      </c>
      <c r="L648">
        <v>0</v>
      </c>
      <c r="T648" t="s">
        <v>938</v>
      </c>
      <c r="V648">
        <v>0</v>
      </c>
      <c r="W648">
        <v>0</v>
      </c>
      <c r="AD648" t="s">
        <v>1142</v>
      </c>
    </row>
    <row r="649" spans="2:30">
      <c r="B649" t="s">
        <v>938</v>
      </c>
      <c r="I649">
        <v>0</v>
      </c>
      <c r="J649">
        <v>0</v>
      </c>
      <c r="K649">
        <v>0</v>
      </c>
      <c r="L649">
        <v>0</v>
      </c>
      <c r="T649" t="s">
        <v>938</v>
      </c>
      <c r="V649">
        <v>0</v>
      </c>
      <c r="W649">
        <v>0</v>
      </c>
    </row>
    <row r="650" spans="2:30">
      <c r="B650" t="s">
        <v>938</v>
      </c>
      <c r="F650" t="s">
        <v>1189</v>
      </c>
      <c r="I650">
        <v>0</v>
      </c>
      <c r="J650">
        <v>0</v>
      </c>
      <c r="K650">
        <v>0</v>
      </c>
      <c r="L650">
        <v>0</v>
      </c>
      <c r="T650" t="s">
        <v>938</v>
      </c>
      <c r="V650">
        <v>0</v>
      </c>
      <c r="W650">
        <v>0</v>
      </c>
    </row>
    <row r="651" spans="2:30">
      <c r="B651" t="s">
        <v>938</v>
      </c>
      <c r="D651" t="s">
        <v>1191</v>
      </c>
      <c r="F651" t="s">
        <v>1192</v>
      </c>
      <c r="I651">
        <v>0</v>
      </c>
      <c r="J651">
        <v>0</v>
      </c>
      <c r="K651">
        <v>0</v>
      </c>
      <c r="L651">
        <v>0</v>
      </c>
      <c r="T651" t="s">
        <v>938</v>
      </c>
      <c r="V651">
        <v>0</v>
      </c>
      <c r="W651">
        <v>0</v>
      </c>
      <c r="AD651" t="s">
        <v>1149</v>
      </c>
    </row>
    <row r="652" spans="2:30">
      <c r="B652" t="s">
        <v>938</v>
      </c>
      <c r="I652">
        <v>0</v>
      </c>
      <c r="J652">
        <v>0</v>
      </c>
      <c r="K652">
        <v>0</v>
      </c>
      <c r="L652">
        <v>0</v>
      </c>
      <c r="T652" t="s">
        <v>938</v>
      </c>
      <c r="V652">
        <v>0</v>
      </c>
      <c r="W652">
        <v>0</v>
      </c>
    </row>
    <row r="653" spans="2:30">
      <c r="B653" t="s">
        <v>938</v>
      </c>
      <c r="F653" t="s">
        <v>1198</v>
      </c>
      <c r="I653">
        <v>0</v>
      </c>
      <c r="J653">
        <v>0</v>
      </c>
      <c r="K653">
        <v>0</v>
      </c>
      <c r="L653">
        <v>0</v>
      </c>
      <c r="T653" t="s">
        <v>938</v>
      </c>
      <c r="V653">
        <v>0</v>
      </c>
      <c r="W653">
        <v>0</v>
      </c>
    </row>
    <row r="654" spans="2:30">
      <c r="B654" t="s">
        <v>938</v>
      </c>
      <c r="D654" t="s">
        <v>1200</v>
      </c>
      <c r="F654" t="s">
        <v>1201</v>
      </c>
      <c r="I654">
        <v>0</v>
      </c>
      <c r="J654">
        <v>0</v>
      </c>
      <c r="K654">
        <v>0</v>
      </c>
      <c r="L654">
        <v>0</v>
      </c>
      <c r="T654" t="s">
        <v>938</v>
      </c>
      <c r="V654">
        <v>0</v>
      </c>
      <c r="W654">
        <v>0</v>
      </c>
      <c r="AD654" t="s">
        <v>1156</v>
      </c>
    </row>
    <row r="655" spans="2:30">
      <c r="B655" t="s">
        <v>938</v>
      </c>
      <c r="D655" t="s">
        <v>1203</v>
      </c>
      <c r="F655" t="s">
        <v>1204</v>
      </c>
      <c r="I655">
        <v>0</v>
      </c>
      <c r="J655">
        <v>0</v>
      </c>
      <c r="K655">
        <v>0</v>
      </c>
      <c r="L655">
        <v>0</v>
      </c>
      <c r="T655" t="s">
        <v>938</v>
      </c>
      <c r="V655">
        <v>0</v>
      </c>
      <c r="W655">
        <v>0</v>
      </c>
      <c r="AD655" t="s">
        <v>1158</v>
      </c>
    </row>
    <row r="656" spans="2:30">
      <c r="B656" t="s">
        <v>938</v>
      </c>
      <c r="D656" t="s">
        <v>1206</v>
      </c>
      <c r="F656" t="s">
        <v>1207</v>
      </c>
      <c r="I656">
        <v>0</v>
      </c>
      <c r="J656">
        <v>0</v>
      </c>
      <c r="K656">
        <v>0</v>
      </c>
      <c r="L656">
        <v>0</v>
      </c>
      <c r="T656" t="s">
        <v>938</v>
      </c>
      <c r="V656">
        <v>0</v>
      </c>
      <c r="W656">
        <v>0</v>
      </c>
      <c r="AD656" t="s">
        <v>1160</v>
      </c>
    </row>
    <row r="657" spans="1:30">
      <c r="B657" t="s">
        <v>938</v>
      </c>
      <c r="D657" t="s">
        <v>1209</v>
      </c>
      <c r="F657" t="s">
        <v>1017</v>
      </c>
      <c r="I657">
        <v>0</v>
      </c>
      <c r="J657">
        <v>0</v>
      </c>
      <c r="K657">
        <v>0</v>
      </c>
      <c r="L657">
        <v>0</v>
      </c>
      <c r="T657" t="s">
        <v>938</v>
      </c>
      <c r="V657">
        <v>0</v>
      </c>
      <c r="W657">
        <v>0</v>
      </c>
      <c r="AD657" t="s">
        <v>1163</v>
      </c>
    </row>
    <row r="658" spans="1:30">
      <c r="B658" t="s">
        <v>938</v>
      </c>
      <c r="I658">
        <v>0</v>
      </c>
      <c r="J658">
        <v>0</v>
      </c>
      <c r="K658">
        <v>0</v>
      </c>
      <c r="L658">
        <v>0</v>
      </c>
      <c r="T658" t="s">
        <v>938</v>
      </c>
      <c r="V658">
        <v>0</v>
      </c>
      <c r="W658">
        <v>0</v>
      </c>
    </row>
    <row r="659" spans="1:30">
      <c r="B659" t="s">
        <v>938</v>
      </c>
      <c r="F659" t="s">
        <v>1283</v>
      </c>
      <c r="I659">
        <v>1000000</v>
      </c>
      <c r="J659">
        <v>0</v>
      </c>
      <c r="K659">
        <v>0</v>
      </c>
      <c r="L659">
        <v>1000000</v>
      </c>
      <c r="T659" t="s">
        <v>938</v>
      </c>
      <c r="V659">
        <v>208983</v>
      </c>
      <c r="W659">
        <v>0</v>
      </c>
      <c r="AD659" t="s">
        <v>1169</v>
      </c>
    </row>
    <row r="660" spans="1:30">
      <c r="B660" t="s">
        <v>938</v>
      </c>
      <c r="I660">
        <v>0</v>
      </c>
      <c r="J660">
        <v>0</v>
      </c>
      <c r="K660">
        <v>0</v>
      </c>
      <c r="L660">
        <v>0</v>
      </c>
      <c r="T660" t="s">
        <v>938</v>
      </c>
      <c r="V660">
        <v>0</v>
      </c>
      <c r="W660">
        <v>0</v>
      </c>
    </row>
    <row r="661" spans="1:30">
      <c r="B661" t="s">
        <v>938</v>
      </c>
      <c r="F661" t="s">
        <v>1284</v>
      </c>
      <c r="I661">
        <v>10021000</v>
      </c>
      <c r="J661">
        <v>-130060</v>
      </c>
      <c r="K661">
        <v>0</v>
      </c>
      <c r="L661">
        <v>9890940</v>
      </c>
      <c r="T661" t="s">
        <v>938</v>
      </c>
      <c r="V661">
        <v>8538080</v>
      </c>
      <c r="W661">
        <v>0</v>
      </c>
      <c r="AD661" t="s">
        <v>1172</v>
      </c>
    </row>
    <row r="662" spans="1:30">
      <c r="B662" t="s">
        <v>938</v>
      </c>
      <c r="I662">
        <v>0</v>
      </c>
      <c r="J662">
        <v>0</v>
      </c>
      <c r="K662">
        <v>0</v>
      </c>
      <c r="L662">
        <v>0</v>
      </c>
      <c r="T662" t="s">
        <v>938</v>
      </c>
      <c r="V662">
        <v>0</v>
      </c>
      <c r="W662">
        <v>0</v>
      </c>
    </row>
    <row r="663" spans="1:30">
      <c r="B663" t="s">
        <v>938</v>
      </c>
      <c r="I663">
        <v>0</v>
      </c>
      <c r="J663">
        <v>0</v>
      </c>
      <c r="K663">
        <v>0</v>
      </c>
      <c r="L663">
        <v>0</v>
      </c>
      <c r="T663" t="s">
        <v>938</v>
      </c>
      <c r="V663">
        <v>0</v>
      </c>
      <c r="W663">
        <v>0</v>
      </c>
    </row>
    <row r="664" spans="1:30">
      <c r="B664" t="s">
        <v>938</v>
      </c>
      <c r="I664">
        <v>0</v>
      </c>
      <c r="J664">
        <v>0</v>
      </c>
      <c r="K664">
        <v>0</v>
      </c>
      <c r="L664">
        <v>0</v>
      </c>
      <c r="T664" t="s">
        <v>938</v>
      </c>
      <c r="V664">
        <v>0</v>
      </c>
      <c r="W664">
        <v>0</v>
      </c>
    </row>
    <row r="665" spans="1:30">
      <c r="B665" t="s">
        <v>938</v>
      </c>
      <c r="I665">
        <v>0</v>
      </c>
      <c r="J665">
        <v>0</v>
      </c>
      <c r="K665">
        <v>0</v>
      </c>
      <c r="L665">
        <v>0</v>
      </c>
      <c r="T665" t="s">
        <v>938</v>
      </c>
      <c r="V665">
        <v>0</v>
      </c>
      <c r="W665">
        <v>0</v>
      </c>
    </row>
    <row r="666" spans="1:30">
      <c r="B666" t="s">
        <v>938</v>
      </c>
      <c r="I666">
        <v>0</v>
      </c>
      <c r="J666">
        <v>0</v>
      </c>
      <c r="K666">
        <v>0</v>
      </c>
      <c r="L666">
        <v>0</v>
      </c>
      <c r="T666" t="s">
        <v>938</v>
      </c>
      <c r="V666">
        <v>0</v>
      </c>
      <c r="W666">
        <v>0</v>
      </c>
    </row>
    <row r="667" spans="1:30">
      <c r="B667" t="s">
        <v>938</v>
      </c>
      <c r="I667">
        <v>0</v>
      </c>
      <c r="J667">
        <v>0</v>
      </c>
      <c r="K667">
        <v>0</v>
      </c>
      <c r="L667">
        <v>0</v>
      </c>
      <c r="T667" t="s">
        <v>938</v>
      </c>
      <c r="V667">
        <v>0</v>
      </c>
      <c r="W667">
        <v>0</v>
      </c>
    </row>
    <row r="668" spans="1:30">
      <c r="A668" t="s">
        <v>951</v>
      </c>
      <c r="T668" t="s">
        <v>938</v>
      </c>
    </row>
    <row r="669" spans="1:30">
      <c r="A669" t="s">
        <v>951</v>
      </c>
      <c r="T669" t="s">
        <v>938</v>
      </c>
    </row>
    <row r="670" spans="1:30">
      <c r="A670" t="s">
        <v>951</v>
      </c>
      <c r="T670" t="s">
        <v>938</v>
      </c>
    </row>
    <row r="671" spans="1:30">
      <c r="A671" t="s">
        <v>951</v>
      </c>
      <c r="T671" t="s">
        <v>938</v>
      </c>
    </row>
    <row r="672" spans="1:30">
      <c r="A672" t="s">
        <v>951</v>
      </c>
      <c r="T672" t="s">
        <v>938</v>
      </c>
    </row>
    <row r="673" spans="1:22">
      <c r="L673">
        <v>0</v>
      </c>
      <c r="Q673">
        <v>0</v>
      </c>
      <c r="T673" t="s">
        <v>938</v>
      </c>
      <c r="V673">
        <v>0</v>
      </c>
    </row>
    <row r="674" spans="1:22">
      <c r="A674" t="s">
        <v>951</v>
      </c>
      <c r="B674" t="s">
        <v>938</v>
      </c>
      <c r="C674" t="s">
        <v>952</v>
      </c>
      <c r="H674" t="s">
        <v>954</v>
      </c>
      <c r="L674">
        <v>8890940</v>
      </c>
      <c r="Q674">
        <v>94</v>
      </c>
      <c r="T674" t="s">
        <v>938</v>
      </c>
      <c r="V674">
        <v>8329097</v>
      </c>
    </row>
    <row r="675" spans="1:22">
      <c r="A675" t="s">
        <v>951</v>
      </c>
      <c r="B675" t="s">
        <v>938</v>
      </c>
      <c r="C675" t="s">
        <v>952</v>
      </c>
      <c r="H675" t="s">
        <v>1123</v>
      </c>
      <c r="L675">
        <v>1000000</v>
      </c>
      <c r="Q675">
        <v>21</v>
      </c>
      <c r="T675" t="s">
        <v>938</v>
      </c>
      <c r="V675">
        <v>208983</v>
      </c>
    </row>
    <row r="676" spans="1:22">
      <c r="A676" t="s">
        <v>951</v>
      </c>
      <c r="B676" t="s">
        <v>938</v>
      </c>
      <c r="C676" t="s">
        <v>952</v>
      </c>
      <c r="H676" t="s">
        <v>1285</v>
      </c>
      <c r="L676">
        <v>0</v>
      </c>
      <c r="Q676">
        <v>0</v>
      </c>
      <c r="T676" t="s">
        <v>938</v>
      </c>
      <c r="V676">
        <v>0</v>
      </c>
    </row>
    <row r="677" spans="1:22">
      <c r="A677" t="s">
        <v>951</v>
      </c>
      <c r="B677" t="s">
        <v>938</v>
      </c>
      <c r="C677" t="s">
        <v>952</v>
      </c>
      <c r="H677" t="s">
        <v>1286</v>
      </c>
      <c r="L677">
        <v>0</v>
      </c>
      <c r="Q677">
        <v>0</v>
      </c>
      <c r="T677" t="s">
        <v>938</v>
      </c>
      <c r="V677">
        <v>0</v>
      </c>
    </row>
    <row r="678" spans="1:22">
      <c r="A678" t="s">
        <v>951</v>
      </c>
      <c r="B678" t="s">
        <v>938</v>
      </c>
      <c r="C678" t="s">
        <v>952</v>
      </c>
      <c r="H678" t="s">
        <v>1287</v>
      </c>
      <c r="L678">
        <v>0</v>
      </c>
      <c r="Q678">
        <v>0</v>
      </c>
      <c r="T678" t="s">
        <v>938</v>
      </c>
      <c r="V678">
        <v>0</v>
      </c>
    </row>
    <row r="679" spans="1:22">
      <c r="A679" t="s">
        <v>951</v>
      </c>
      <c r="B679" t="s">
        <v>938</v>
      </c>
      <c r="C679" t="s">
        <v>952</v>
      </c>
      <c r="H679" t="s">
        <v>1288</v>
      </c>
      <c r="L679">
        <v>0</v>
      </c>
      <c r="Q679">
        <v>0</v>
      </c>
      <c r="T679" t="s">
        <v>938</v>
      </c>
      <c r="V679">
        <v>0</v>
      </c>
    </row>
    <row r="680" spans="1:22">
      <c r="A680" t="s">
        <v>951</v>
      </c>
      <c r="B680" t="s">
        <v>938</v>
      </c>
      <c r="C680" t="s">
        <v>952</v>
      </c>
      <c r="H680" t="s">
        <v>1289</v>
      </c>
      <c r="L680">
        <v>0</v>
      </c>
      <c r="Q680">
        <v>0</v>
      </c>
      <c r="T680" t="s">
        <v>938</v>
      </c>
      <c r="V680">
        <v>0</v>
      </c>
    </row>
    <row r="681" spans="1:22">
      <c r="A681" t="s">
        <v>951</v>
      </c>
      <c r="B681" t="s">
        <v>938</v>
      </c>
      <c r="C681" t="s">
        <v>952</v>
      </c>
      <c r="H681" t="s">
        <v>1290</v>
      </c>
      <c r="L681">
        <v>0</v>
      </c>
      <c r="Q681">
        <v>0</v>
      </c>
      <c r="T681" t="s">
        <v>938</v>
      </c>
      <c r="V681">
        <v>0</v>
      </c>
    </row>
    <row r="682" spans="1:22">
      <c r="A682" t="s">
        <v>951</v>
      </c>
      <c r="B682" t="s">
        <v>938</v>
      </c>
      <c r="C682" t="s">
        <v>952</v>
      </c>
      <c r="H682" t="s">
        <v>1291</v>
      </c>
      <c r="L682">
        <v>0</v>
      </c>
      <c r="Q682">
        <v>0</v>
      </c>
      <c r="T682" t="s">
        <v>938</v>
      </c>
      <c r="V682">
        <v>0</v>
      </c>
    </row>
    <row r="683" spans="1:22">
      <c r="A683" t="s">
        <v>951</v>
      </c>
      <c r="B683" t="s">
        <v>938</v>
      </c>
      <c r="C683" t="s">
        <v>952</v>
      </c>
      <c r="H683" t="s">
        <v>1292</v>
      </c>
      <c r="L683">
        <v>0</v>
      </c>
      <c r="Q683">
        <v>0</v>
      </c>
      <c r="T683" t="s">
        <v>938</v>
      </c>
      <c r="V683">
        <v>0</v>
      </c>
    </row>
    <row r="684" spans="1:22">
      <c r="L684">
        <v>0</v>
      </c>
      <c r="Q684">
        <v>0</v>
      </c>
      <c r="T684" t="s">
        <v>938</v>
      </c>
      <c r="V684">
        <v>0</v>
      </c>
    </row>
    <row r="685" spans="1:22">
      <c r="A685" t="s">
        <v>951</v>
      </c>
      <c r="B685" t="s">
        <v>938</v>
      </c>
      <c r="C685" t="s">
        <v>952</v>
      </c>
      <c r="L685">
        <v>9890940</v>
      </c>
      <c r="Q685">
        <v>86</v>
      </c>
      <c r="T685" t="s">
        <v>938</v>
      </c>
      <c r="V685">
        <v>8538080</v>
      </c>
    </row>
    <row r="686" spans="1:22">
      <c r="L686">
        <v>0</v>
      </c>
      <c r="Q686">
        <v>0</v>
      </c>
      <c r="T686" t="s">
        <v>938</v>
      </c>
      <c r="V686">
        <v>0</v>
      </c>
    </row>
    <row r="687" spans="1:22">
      <c r="L687">
        <v>0</v>
      </c>
      <c r="Q687">
        <v>0</v>
      </c>
      <c r="T687" t="s">
        <v>938</v>
      </c>
      <c r="V687">
        <v>0</v>
      </c>
    </row>
    <row r="688" spans="1:22">
      <c r="L688">
        <v>0</v>
      </c>
      <c r="Q688">
        <v>0</v>
      </c>
      <c r="T688" t="s">
        <v>938</v>
      </c>
      <c r="V688">
        <v>0</v>
      </c>
    </row>
    <row r="689" spans="1:22">
      <c r="L689">
        <v>0</v>
      </c>
      <c r="Q689">
        <v>0</v>
      </c>
      <c r="T689" t="s">
        <v>938</v>
      </c>
      <c r="V689">
        <v>0</v>
      </c>
    </row>
    <row r="690" spans="1:22">
      <c r="L690">
        <v>0</v>
      </c>
      <c r="Q690">
        <v>0</v>
      </c>
      <c r="T690" t="s">
        <v>938</v>
      </c>
      <c r="V690">
        <v>0</v>
      </c>
    </row>
    <row r="691" spans="1:22">
      <c r="A691" t="s">
        <v>951</v>
      </c>
      <c r="T691" t="s">
        <v>938</v>
      </c>
    </row>
    <row r="692" spans="1:22">
      <c r="A692" t="s">
        <v>951</v>
      </c>
      <c r="T692" t="s">
        <v>938</v>
      </c>
    </row>
    <row r="693" spans="1:22">
      <c r="A693" t="s">
        <v>951</v>
      </c>
      <c r="T693" t="s">
        <v>938</v>
      </c>
    </row>
    <row r="694" spans="1:22">
      <c r="A694" t="s">
        <v>951</v>
      </c>
      <c r="T694" t="s">
        <v>938</v>
      </c>
    </row>
    <row r="695" spans="1:22">
      <c r="A695" t="s">
        <v>951</v>
      </c>
      <c r="T695" t="s">
        <v>938</v>
      </c>
    </row>
    <row r="696" spans="1:22">
      <c r="A696" t="s">
        <v>951</v>
      </c>
      <c r="T696" t="s">
        <v>938</v>
      </c>
    </row>
    <row r="697" spans="1:22">
      <c r="A697" t="s">
        <v>951</v>
      </c>
      <c r="T697" t="s">
        <v>938</v>
      </c>
    </row>
    <row r="698" spans="1:22">
      <c r="A698" t="s">
        <v>951</v>
      </c>
      <c r="T698" t="s">
        <v>938</v>
      </c>
    </row>
    <row r="699" spans="1:22">
      <c r="A699" t="s">
        <v>951</v>
      </c>
      <c r="T699" t="s">
        <v>938</v>
      </c>
    </row>
    <row r="700" spans="1:22">
      <c r="A700" t="s">
        <v>951</v>
      </c>
      <c r="T700" t="s">
        <v>938</v>
      </c>
    </row>
    <row r="701" spans="1:22">
      <c r="A701" t="s">
        <v>951</v>
      </c>
      <c r="T701" t="s">
        <v>938</v>
      </c>
    </row>
    <row r="702" spans="1:22">
      <c r="A702" t="s">
        <v>951</v>
      </c>
      <c r="T702" t="s">
        <v>938</v>
      </c>
    </row>
    <row r="703" spans="1:22">
      <c r="A703" t="s">
        <v>951</v>
      </c>
      <c r="T703" t="s">
        <v>938</v>
      </c>
    </row>
    <row r="704" spans="1:22">
      <c r="A704" t="s">
        <v>951</v>
      </c>
      <c r="T704" t="s">
        <v>938</v>
      </c>
    </row>
    <row r="705" spans="1:20">
      <c r="A705" t="s">
        <v>951</v>
      </c>
      <c r="T705" t="s">
        <v>938</v>
      </c>
    </row>
    <row r="706" spans="1:20">
      <c r="A706" t="s">
        <v>951</v>
      </c>
      <c r="T706" t="s">
        <v>938</v>
      </c>
    </row>
    <row r="707" spans="1:20">
      <c r="A707" t="s">
        <v>951</v>
      </c>
      <c r="T707" t="s">
        <v>938</v>
      </c>
    </row>
    <row r="708" spans="1:20">
      <c r="A708" t="s">
        <v>951</v>
      </c>
      <c r="T708" t="s">
        <v>938</v>
      </c>
    </row>
    <row r="709" spans="1:20">
      <c r="A709" t="s">
        <v>951</v>
      </c>
      <c r="T709" t="s">
        <v>938</v>
      </c>
    </row>
    <row r="710" spans="1:20">
      <c r="A710" t="s">
        <v>951</v>
      </c>
      <c r="T710" t="s">
        <v>938</v>
      </c>
    </row>
    <row r="711" spans="1:20">
      <c r="A711" t="s">
        <v>951</v>
      </c>
      <c r="T711" t="s">
        <v>938</v>
      </c>
    </row>
    <row r="712" spans="1:20">
      <c r="A712" t="s">
        <v>951</v>
      </c>
      <c r="T712" t="s">
        <v>938</v>
      </c>
    </row>
    <row r="713" spans="1:20">
      <c r="A713" t="s">
        <v>951</v>
      </c>
      <c r="T713" t="s">
        <v>938</v>
      </c>
    </row>
    <row r="714" spans="1:20">
      <c r="A714" t="s">
        <v>951</v>
      </c>
      <c r="T714" t="s">
        <v>938</v>
      </c>
    </row>
    <row r="715" spans="1:20">
      <c r="A715" t="s">
        <v>951</v>
      </c>
      <c r="T715" t="s">
        <v>938</v>
      </c>
    </row>
    <row r="716" spans="1:20">
      <c r="A716" t="s">
        <v>951</v>
      </c>
      <c r="T716" t="s">
        <v>938</v>
      </c>
    </row>
    <row r="717" spans="1:20">
      <c r="A717" t="s">
        <v>951</v>
      </c>
      <c r="T717" t="s">
        <v>938</v>
      </c>
    </row>
    <row r="718" spans="1:20">
      <c r="A718" t="s">
        <v>951</v>
      </c>
      <c r="T718" t="s">
        <v>938</v>
      </c>
    </row>
    <row r="719" spans="1:20">
      <c r="A719" t="s">
        <v>951</v>
      </c>
      <c r="T719" t="s">
        <v>938</v>
      </c>
    </row>
    <row r="720" spans="1:20">
      <c r="A720" t="s">
        <v>951</v>
      </c>
      <c r="T720" t="s">
        <v>938</v>
      </c>
    </row>
    <row r="721" spans="1:20">
      <c r="A721" t="s">
        <v>951</v>
      </c>
      <c r="T721" t="s">
        <v>938</v>
      </c>
    </row>
    <row r="722" spans="1:20">
      <c r="A722" t="s">
        <v>951</v>
      </c>
      <c r="T722" t="s">
        <v>938</v>
      </c>
    </row>
    <row r="723" spans="1:20">
      <c r="A723" t="s">
        <v>951</v>
      </c>
      <c r="T723" t="s">
        <v>938</v>
      </c>
    </row>
    <row r="724" spans="1:20">
      <c r="A724" t="s">
        <v>951</v>
      </c>
      <c r="T724" t="s">
        <v>938</v>
      </c>
    </row>
    <row r="725" spans="1:20">
      <c r="A725" t="s">
        <v>951</v>
      </c>
      <c r="T725" t="s">
        <v>938</v>
      </c>
    </row>
    <row r="726" spans="1:20">
      <c r="A726" t="s">
        <v>951</v>
      </c>
      <c r="T726" t="s">
        <v>938</v>
      </c>
    </row>
    <row r="727" spans="1:20">
      <c r="A727" t="s">
        <v>951</v>
      </c>
      <c r="T727" t="s">
        <v>938</v>
      </c>
    </row>
    <row r="728" spans="1:20">
      <c r="A728" t="s">
        <v>951</v>
      </c>
      <c r="T728" t="s">
        <v>938</v>
      </c>
    </row>
    <row r="729" spans="1:20">
      <c r="A729" t="s">
        <v>951</v>
      </c>
      <c r="T729" t="s">
        <v>938</v>
      </c>
    </row>
    <row r="730" spans="1:20">
      <c r="A730" t="s">
        <v>951</v>
      </c>
      <c r="T730" t="s">
        <v>938</v>
      </c>
    </row>
    <row r="731" spans="1:20">
      <c r="A731" t="s">
        <v>951</v>
      </c>
      <c r="T731" t="s">
        <v>938</v>
      </c>
    </row>
    <row r="732" spans="1:20">
      <c r="A732" t="s">
        <v>951</v>
      </c>
      <c r="T732" t="s">
        <v>938</v>
      </c>
    </row>
    <row r="733" spans="1:20">
      <c r="A733" t="s">
        <v>951</v>
      </c>
      <c r="T733" t="s">
        <v>938</v>
      </c>
    </row>
    <row r="734" spans="1:20">
      <c r="A734" t="s">
        <v>951</v>
      </c>
      <c r="T734" t="s">
        <v>938</v>
      </c>
    </row>
    <row r="735" spans="1:20">
      <c r="A735" t="s">
        <v>951</v>
      </c>
      <c r="T735" t="s">
        <v>938</v>
      </c>
    </row>
    <row r="736" spans="1:20">
      <c r="A736" t="s">
        <v>951</v>
      </c>
      <c r="T736" t="s">
        <v>938</v>
      </c>
    </row>
    <row r="737" spans="1:20">
      <c r="A737" t="s">
        <v>951</v>
      </c>
      <c r="T737" t="s">
        <v>938</v>
      </c>
    </row>
    <row r="738" spans="1:20">
      <c r="A738" t="s">
        <v>951</v>
      </c>
      <c r="T738" t="s">
        <v>938</v>
      </c>
    </row>
    <row r="739" spans="1:20">
      <c r="A739" t="s">
        <v>951</v>
      </c>
      <c r="T739" t="s">
        <v>938</v>
      </c>
    </row>
    <row r="740" spans="1:20">
      <c r="A740" t="s">
        <v>951</v>
      </c>
      <c r="T740" t="s">
        <v>938</v>
      </c>
    </row>
    <row r="741" spans="1:20">
      <c r="A741" t="s">
        <v>951</v>
      </c>
      <c r="T741" t="s">
        <v>938</v>
      </c>
    </row>
    <row r="742" spans="1:20">
      <c r="A742" t="s">
        <v>951</v>
      </c>
      <c r="T742" t="s">
        <v>938</v>
      </c>
    </row>
    <row r="743" spans="1:20">
      <c r="A743" t="s">
        <v>951</v>
      </c>
      <c r="T743" t="s">
        <v>938</v>
      </c>
    </row>
    <row r="744" spans="1:20">
      <c r="A744" t="s">
        <v>951</v>
      </c>
      <c r="T744" t="s">
        <v>938</v>
      </c>
    </row>
    <row r="745" spans="1:20">
      <c r="A745" t="s">
        <v>951</v>
      </c>
      <c r="T745" t="s">
        <v>938</v>
      </c>
    </row>
    <row r="746" spans="1:20">
      <c r="A746" t="s">
        <v>951</v>
      </c>
      <c r="T746" t="s">
        <v>938</v>
      </c>
    </row>
    <row r="747" spans="1:20">
      <c r="A747" t="s">
        <v>951</v>
      </c>
      <c r="T747" t="s">
        <v>938</v>
      </c>
    </row>
    <row r="748" spans="1:20">
      <c r="A748" t="s">
        <v>951</v>
      </c>
      <c r="T748" t="s">
        <v>938</v>
      </c>
    </row>
    <row r="749" spans="1:20">
      <c r="A749" t="s">
        <v>951</v>
      </c>
      <c r="T749" t="s">
        <v>938</v>
      </c>
    </row>
    <row r="750" spans="1:20">
      <c r="A750" t="s">
        <v>951</v>
      </c>
      <c r="T750" t="s">
        <v>938</v>
      </c>
    </row>
    <row r="751" spans="1:20">
      <c r="A751" t="s">
        <v>951</v>
      </c>
      <c r="T751" t="s">
        <v>938</v>
      </c>
    </row>
    <row r="752" spans="1:20">
      <c r="A752" t="s">
        <v>951</v>
      </c>
      <c r="T752" t="s">
        <v>938</v>
      </c>
    </row>
    <row r="753" spans="1:31">
      <c r="A753" t="s">
        <v>951</v>
      </c>
      <c r="B753" t="s">
        <v>938</v>
      </c>
      <c r="I753">
        <v>9021000</v>
      </c>
      <c r="J753">
        <v>-130060</v>
      </c>
      <c r="K753">
        <v>13000</v>
      </c>
      <c r="L753">
        <v>8890940</v>
      </c>
      <c r="P753">
        <v>561843</v>
      </c>
      <c r="T753" t="s">
        <v>938</v>
      </c>
      <c r="V753">
        <v>8329097</v>
      </c>
      <c r="W753">
        <v>13000</v>
      </c>
      <c r="X753">
        <v>13000</v>
      </c>
      <c r="AE753" t="s">
        <v>1293</v>
      </c>
    </row>
    <row r="754" spans="1:31">
      <c r="A754" t="s">
        <v>951</v>
      </c>
      <c r="I754">
        <v>0</v>
      </c>
      <c r="J754">
        <v>0</v>
      </c>
      <c r="K754">
        <v>0</v>
      </c>
      <c r="L754">
        <v>0</v>
      </c>
      <c r="P754">
        <v>0</v>
      </c>
      <c r="T754" t="s">
        <v>938</v>
      </c>
      <c r="V754">
        <v>0</v>
      </c>
      <c r="W754">
        <v>0</v>
      </c>
      <c r="X754">
        <v>0</v>
      </c>
    </row>
    <row r="755" spans="1:31">
      <c r="A755" t="s">
        <v>951</v>
      </c>
      <c r="B755" t="s">
        <v>938</v>
      </c>
      <c r="I755">
        <v>1000000</v>
      </c>
      <c r="J755">
        <v>0</v>
      </c>
      <c r="K755">
        <v>0</v>
      </c>
      <c r="L755">
        <v>1000000</v>
      </c>
      <c r="P755">
        <v>791017</v>
      </c>
      <c r="T755" t="s">
        <v>938</v>
      </c>
      <c r="V755">
        <v>208983</v>
      </c>
      <c r="W755">
        <v>0</v>
      </c>
      <c r="X755">
        <v>0</v>
      </c>
    </row>
    <row r="756" spans="1:31">
      <c r="A756" t="s">
        <v>951</v>
      </c>
      <c r="I756">
        <v>0</v>
      </c>
      <c r="J756">
        <v>0</v>
      </c>
      <c r="K756">
        <v>0</v>
      </c>
      <c r="L756">
        <v>0</v>
      </c>
      <c r="P756">
        <v>0</v>
      </c>
      <c r="T756" t="s">
        <v>938</v>
      </c>
      <c r="V756">
        <v>0</v>
      </c>
      <c r="W756">
        <v>0</v>
      </c>
      <c r="X756">
        <v>0</v>
      </c>
    </row>
    <row r="757" spans="1:31">
      <c r="A757" t="s">
        <v>951</v>
      </c>
      <c r="B757" t="s">
        <v>938</v>
      </c>
      <c r="I757">
        <v>10021000</v>
      </c>
      <c r="J757">
        <v>-130060</v>
      </c>
      <c r="K757">
        <v>13000</v>
      </c>
      <c r="L757">
        <v>9890940</v>
      </c>
      <c r="P757">
        <v>1352860</v>
      </c>
      <c r="T757" t="s">
        <v>938</v>
      </c>
      <c r="V757">
        <v>8538080</v>
      </c>
      <c r="W757">
        <v>13000</v>
      </c>
      <c r="X757">
        <v>13000</v>
      </c>
    </row>
    <row r="758" spans="1:31">
      <c r="A758" t="s">
        <v>951</v>
      </c>
      <c r="I758">
        <v>0</v>
      </c>
      <c r="J758">
        <v>0</v>
      </c>
      <c r="K758">
        <v>0</v>
      </c>
      <c r="L758">
        <v>0</v>
      </c>
      <c r="P758">
        <v>0</v>
      </c>
      <c r="T758" t="s">
        <v>938</v>
      </c>
      <c r="V758">
        <v>0</v>
      </c>
      <c r="W758">
        <v>0</v>
      </c>
      <c r="X758">
        <v>0</v>
      </c>
    </row>
    <row r="759" spans="1:31">
      <c r="A759" t="s">
        <v>951</v>
      </c>
      <c r="I759">
        <v>0</v>
      </c>
      <c r="J759">
        <v>0</v>
      </c>
      <c r="K759">
        <v>0</v>
      </c>
      <c r="L759">
        <v>0</v>
      </c>
      <c r="P759">
        <v>0</v>
      </c>
      <c r="T759" t="s">
        <v>938</v>
      </c>
      <c r="V759">
        <v>0</v>
      </c>
      <c r="W759">
        <v>0</v>
      </c>
      <c r="X759">
        <v>0</v>
      </c>
    </row>
    <row r="760" spans="1:31">
      <c r="A760" t="s">
        <v>951</v>
      </c>
      <c r="I760">
        <v>0</v>
      </c>
      <c r="J760">
        <v>0</v>
      </c>
      <c r="K760">
        <v>0</v>
      </c>
      <c r="L760">
        <v>0</v>
      </c>
      <c r="P760">
        <v>0</v>
      </c>
      <c r="T760" t="s">
        <v>938</v>
      </c>
      <c r="V760">
        <v>0</v>
      </c>
      <c r="W760">
        <v>0</v>
      </c>
      <c r="X760">
        <v>0</v>
      </c>
    </row>
    <row r="761" spans="1:31">
      <c r="A761" t="s">
        <v>951</v>
      </c>
      <c r="B761" t="s">
        <v>938</v>
      </c>
      <c r="I761">
        <v>10021000</v>
      </c>
      <c r="J761">
        <v>-130060</v>
      </c>
      <c r="K761">
        <v>13000</v>
      </c>
      <c r="L761">
        <v>9890940</v>
      </c>
      <c r="P761">
        <v>1352860</v>
      </c>
      <c r="T761" t="s">
        <v>938</v>
      </c>
      <c r="V761">
        <v>8538080</v>
      </c>
      <c r="W761">
        <v>13000</v>
      </c>
      <c r="X761">
        <v>13000</v>
      </c>
    </row>
    <row r="762" spans="1:31">
      <c r="A762" t="s">
        <v>951</v>
      </c>
      <c r="T762" t="s">
        <v>938</v>
      </c>
    </row>
    <row r="763" spans="1:31">
      <c r="A763" t="s">
        <v>951</v>
      </c>
      <c r="T763" t="s">
        <v>938</v>
      </c>
    </row>
    <row r="764" spans="1:31">
      <c r="A764" t="s">
        <v>951</v>
      </c>
      <c r="T764" t="s">
        <v>938</v>
      </c>
    </row>
    <row r="765" spans="1:31">
      <c r="A765" t="s">
        <v>951</v>
      </c>
      <c r="T765" t="s">
        <v>938</v>
      </c>
    </row>
    <row r="766" spans="1:31">
      <c r="A766" t="s">
        <v>951</v>
      </c>
      <c r="T766" t="s">
        <v>938</v>
      </c>
    </row>
    <row r="767" spans="1:31">
      <c r="A767" t="s">
        <v>951</v>
      </c>
      <c r="T767" t="s">
        <v>938</v>
      </c>
    </row>
    <row r="768" spans="1:31">
      <c r="A768" t="s">
        <v>951</v>
      </c>
      <c r="T768" t="s">
        <v>938</v>
      </c>
    </row>
    <row r="769" spans="1:20">
      <c r="A769" t="s">
        <v>951</v>
      </c>
      <c r="T769" t="s">
        <v>938</v>
      </c>
    </row>
    <row r="770" spans="1:20">
      <c r="A770" t="s">
        <v>951</v>
      </c>
      <c r="T770" t="s">
        <v>938</v>
      </c>
    </row>
    <row r="771" spans="1:20">
      <c r="A771" t="s">
        <v>951</v>
      </c>
      <c r="T771" t="s">
        <v>938</v>
      </c>
    </row>
    <row r="772" spans="1:20">
      <c r="A772" t="s">
        <v>951</v>
      </c>
      <c r="T772" t="s">
        <v>938</v>
      </c>
    </row>
    <row r="773" spans="1:20">
      <c r="A773" t="s">
        <v>951</v>
      </c>
      <c r="T773" t="s">
        <v>938</v>
      </c>
    </row>
    <row r="774" spans="1:20">
      <c r="A774" t="s">
        <v>951</v>
      </c>
      <c r="T774" t="s">
        <v>938</v>
      </c>
    </row>
    <row r="775" spans="1:20">
      <c r="A775" t="s">
        <v>951</v>
      </c>
      <c r="T775" t="s">
        <v>938</v>
      </c>
    </row>
    <row r="776" spans="1:20">
      <c r="A776" t="s">
        <v>951</v>
      </c>
      <c r="T776" t="s">
        <v>938</v>
      </c>
    </row>
    <row r="777" spans="1:20">
      <c r="A777" t="s">
        <v>951</v>
      </c>
      <c r="T777" t="s">
        <v>938</v>
      </c>
    </row>
    <row r="778" spans="1:20">
      <c r="A778" t="s">
        <v>951</v>
      </c>
      <c r="T778" t="s">
        <v>938</v>
      </c>
    </row>
    <row r="779" spans="1:20">
      <c r="A779" t="s">
        <v>951</v>
      </c>
      <c r="T779" t="s">
        <v>938</v>
      </c>
    </row>
    <row r="780" spans="1:20">
      <c r="A780" t="s">
        <v>951</v>
      </c>
      <c r="T780" t="s">
        <v>938</v>
      </c>
    </row>
    <row r="781" spans="1:20">
      <c r="A781" t="s">
        <v>951</v>
      </c>
      <c r="T781" t="s">
        <v>938</v>
      </c>
    </row>
    <row r="782" spans="1:20">
      <c r="A782" t="s">
        <v>951</v>
      </c>
      <c r="T782" t="s">
        <v>938</v>
      </c>
    </row>
    <row r="783" spans="1:20">
      <c r="A783" t="s">
        <v>951</v>
      </c>
      <c r="T783" t="s">
        <v>938</v>
      </c>
    </row>
    <row r="784" spans="1:20">
      <c r="A784" t="s">
        <v>951</v>
      </c>
      <c r="T784" t="s">
        <v>938</v>
      </c>
    </row>
    <row r="785" spans="1:20">
      <c r="A785" t="s">
        <v>951</v>
      </c>
      <c r="T785" t="s">
        <v>938</v>
      </c>
    </row>
    <row r="786" spans="1:20">
      <c r="A786" t="s">
        <v>951</v>
      </c>
      <c r="T786" t="s">
        <v>938</v>
      </c>
    </row>
    <row r="787" spans="1:20">
      <c r="A787" t="s">
        <v>951</v>
      </c>
      <c r="T787" t="s">
        <v>938</v>
      </c>
    </row>
    <row r="788" spans="1:20">
      <c r="A788" t="s">
        <v>951</v>
      </c>
      <c r="T788" t="s">
        <v>938</v>
      </c>
    </row>
    <row r="789" spans="1:20">
      <c r="A789" t="s">
        <v>951</v>
      </c>
      <c r="T789" t="s">
        <v>938</v>
      </c>
    </row>
    <row r="790" spans="1:20">
      <c r="A790" t="s">
        <v>951</v>
      </c>
      <c r="T790" t="s">
        <v>938</v>
      </c>
    </row>
    <row r="791" spans="1:20">
      <c r="A791" t="s">
        <v>951</v>
      </c>
      <c r="T791" t="s">
        <v>938</v>
      </c>
    </row>
    <row r="792" spans="1:20">
      <c r="A792" t="s">
        <v>951</v>
      </c>
      <c r="T792" t="s">
        <v>938</v>
      </c>
    </row>
    <row r="793" spans="1:20">
      <c r="A793" t="s">
        <v>951</v>
      </c>
      <c r="T793" t="s">
        <v>938</v>
      </c>
    </row>
    <row r="794" spans="1:20">
      <c r="A794" t="s">
        <v>951</v>
      </c>
      <c r="T794" t="s">
        <v>938</v>
      </c>
    </row>
    <row r="795" spans="1:20">
      <c r="A795" t="s">
        <v>951</v>
      </c>
      <c r="T795" t="s">
        <v>938</v>
      </c>
    </row>
    <row r="796" spans="1:20">
      <c r="A796" t="s">
        <v>951</v>
      </c>
      <c r="T796" t="s">
        <v>938</v>
      </c>
    </row>
    <row r="797" spans="1:20">
      <c r="A797" t="s">
        <v>951</v>
      </c>
      <c r="T797" t="s">
        <v>938</v>
      </c>
    </row>
    <row r="798" spans="1:20">
      <c r="A798" t="s">
        <v>951</v>
      </c>
      <c r="T798" t="s">
        <v>938</v>
      </c>
    </row>
    <row r="799" spans="1:20">
      <c r="A799" t="s">
        <v>951</v>
      </c>
      <c r="T799" t="s">
        <v>938</v>
      </c>
    </row>
    <row r="800" spans="1:20">
      <c r="A800" t="s">
        <v>951</v>
      </c>
      <c r="T800" t="s">
        <v>938</v>
      </c>
    </row>
    <row r="801" spans="1:22">
      <c r="A801" t="s">
        <v>951</v>
      </c>
      <c r="T801" t="s">
        <v>938</v>
      </c>
    </row>
    <row r="802" spans="1:22">
      <c r="A802" t="s">
        <v>951</v>
      </c>
      <c r="T802" t="s">
        <v>938</v>
      </c>
    </row>
    <row r="803" spans="1:22">
      <c r="A803" t="s">
        <v>951</v>
      </c>
      <c r="T803" t="s">
        <v>938</v>
      </c>
    </row>
    <row r="804" spans="1:22">
      <c r="A804" t="s">
        <v>951</v>
      </c>
      <c r="T804" t="s">
        <v>938</v>
      </c>
    </row>
    <row r="805" spans="1:22">
      <c r="A805" t="s">
        <v>951</v>
      </c>
      <c r="T805" t="s">
        <v>938</v>
      </c>
    </row>
    <row r="806" spans="1:22">
      <c r="A806" t="s">
        <v>951</v>
      </c>
      <c r="T806" t="s">
        <v>938</v>
      </c>
    </row>
    <row r="807" spans="1:22">
      <c r="A807" t="s">
        <v>951</v>
      </c>
      <c r="T807" t="s">
        <v>938</v>
      </c>
    </row>
    <row r="808" spans="1:22">
      <c r="A808" t="s">
        <v>951</v>
      </c>
      <c r="T808" t="s">
        <v>938</v>
      </c>
    </row>
    <row r="809" spans="1:22">
      <c r="A809" t="s">
        <v>951</v>
      </c>
      <c r="T809" t="s">
        <v>938</v>
      </c>
    </row>
    <row r="810" spans="1:22">
      <c r="A810" t="s">
        <v>951</v>
      </c>
      <c r="T810" t="s">
        <v>938</v>
      </c>
    </row>
    <row r="811" spans="1:22">
      <c r="A811" t="s">
        <v>951</v>
      </c>
      <c r="T811" t="s">
        <v>938</v>
      </c>
    </row>
    <row r="812" spans="1:22">
      <c r="A812" t="s">
        <v>951</v>
      </c>
      <c r="T812" t="s">
        <v>938</v>
      </c>
    </row>
    <row r="813" spans="1:22">
      <c r="L813">
        <v>0</v>
      </c>
      <c r="Q813">
        <v>0</v>
      </c>
      <c r="T813" t="s">
        <v>938</v>
      </c>
      <c r="V813">
        <v>0</v>
      </c>
    </row>
    <row r="814" spans="1:22">
      <c r="A814" t="s">
        <v>951</v>
      </c>
      <c r="B814" t="s">
        <v>938</v>
      </c>
      <c r="H814" t="s">
        <v>954</v>
      </c>
      <c r="L814">
        <v>8890940</v>
      </c>
      <c r="Q814">
        <v>94</v>
      </c>
      <c r="T814" t="s">
        <v>938</v>
      </c>
      <c r="V814">
        <v>8329097</v>
      </c>
    </row>
    <row r="815" spans="1:22">
      <c r="A815" t="s">
        <v>951</v>
      </c>
      <c r="B815" t="s">
        <v>938</v>
      </c>
      <c r="H815" t="s">
        <v>1123</v>
      </c>
      <c r="L815">
        <v>1000000</v>
      </c>
      <c r="Q815">
        <v>21</v>
      </c>
      <c r="T815" t="s">
        <v>938</v>
      </c>
      <c r="V815">
        <v>208983</v>
      </c>
    </row>
    <row r="816" spans="1:22">
      <c r="A816" t="s">
        <v>951</v>
      </c>
      <c r="B816" t="s">
        <v>938</v>
      </c>
      <c r="H816" t="s">
        <v>1285</v>
      </c>
      <c r="L816">
        <v>0</v>
      </c>
      <c r="Q816">
        <v>0</v>
      </c>
      <c r="T816" t="s">
        <v>938</v>
      </c>
      <c r="V816">
        <v>0</v>
      </c>
    </row>
    <row r="817" spans="1:22">
      <c r="A817" t="s">
        <v>951</v>
      </c>
      <c r="B817" t="s">
        <v>938</v>
      </c>
      <c r="H817" t="s">
        <v>1286</v>
      </c>
      <c r="L817">
        <v>0</v>
      </c>
      <c r="Q817">
        <v>0</v>
      </c>
      <c r="T817" t="s">
        <v>938</v>
      </c>
      <c r="V817">
        <v>0</v>
      </c>
    </row>
    <row r="818" spans="1:22">
      <c r="A818" t="s">
        <v>951</v>
      </c>
      <c r="B818" t="s">
        <v>938</v>
      </c>
      <c r="H818" t="s">
        <v>1287</v>
      </c>
      <c r="L818">
        <v>0</v>
      </c>
      <c r="Q818">
        <v>0</v>
      </c>
      <c r="T818" t="s">
        <v>938</v>
      </c>
      <c r="V818">
        <v>0</v>
      </c>
    </row>
    <row r="819" spans="1:22">
      <c r="A819" t="s">
        <v>951</v>
      </c>
      <c r="B819" t="s">
        <v>938</v>
      </c>
      <c r="H819" t="s">
        <v>1288</v>
      </c>
      <c r="L819">
        <v>0</v>
      </c>
      <c r="Q819">
        <v>0</v>
      </c>
      <c r="T819" t="s">
        <v>938</v>
      </c>
      <c r="V819">
        <v>0</v>
      </c>
    </row>
    <row r="820" spans="1:22">
      <c r="A820" t="s">
        <v>951</v>
      </c>
      <c r="B820" t="s">
        <v>938</v>
      </c>
      <c r="H820" t="s">
        <v>1289</v>
      </c>
      <c r="L820">
        <v>0</v>
      </c>
      <c r="Q820">
        <v>0</v>
      </c>
      <c r="T820" t="s">
        <v>938</v>
      </c>
      <c r="V820">
        <v>0</v>
      </c>
    </row>
    <row r="821" spans="1:22">
      <c r="A821" t="s">
        <v>951</v>
      </c>
      <c r="B821" t="s">
        <v>938</v>
      </c>
      <c r="H821" t="s">
        <v>1290</v>
      </c>
      <c r="L821">
        <v>0</v>
      </c>
      <c r="Q821">
        <v>0</v>
      </c>
      <c r="T821" t="s">
        <v>938</v>
      </c>
      <c r="V821">
        <v>0</v>
      </c>
    </row>
    <row r="822" spans="1:22">
      <c r="A822" t="s">
        <v>951</v>
      </c>
      <c r="B822" t="s">
        <v>938</v>
      </c>
      <c r="H822" t="s">
        <v>1291</v>
      </c>
      <c r="L822">
        <v>0</v>
      </c>
      <c r="Q822">
        <v>0</v>
      </c>
      <c r="T822" t="s">
        <v>938</v>
      </c>
      <c r="V822">
        <v>0</v>
      </c>
    </row>
    <row r="823" spans="1:22">
      <c r="A823" t="s">
        <v>951</v>
      </c>
      <c r="B823" t="s">
        <v>938</v>
      </c>
      <c r="H823" t="s">
        <v>1292</v>
      </c>
      <c r="L823">
        <v>0</v>
      </c>
      <c r="Q823">
        <v>0</v>
      </c>
      <c r="T823" t="s">
        <v>938</v>
      </c>
      <c r="V823">
        <v>0</v>
      </c>
    </row>
    <row r="824" spans="1:22">
      <c r="L824">
        <v>0</v>
      </c>
      <c r="Q824">
        <v>0</v>
      </c>
      <c r="T824" t="s">
        <v>938</v>
      </c>
      <c r="V824">
        <v>0</v>
      </c>
    </row>
    <row r="825" spans="1:22">
      <c r="L825">
        <v>0</v>
      </c>
      <c r="Q825">
        <v>0</v>
      </c>
      <c r="T825" t="s">
        <v>938</v>
      </c>
      <c r="V825">
        <v>0</v>
      </c>
    </row>
    <row r="826" spans="1:22">
      <c r="A826" t="s">
        <v>951</v>
      </c>
      <c r="B826" t="s">
        <v>938</v>
      </c>
      <c r="L826">
        <v>9890940</v>
      </c>
      <c r="Q826">
        <v>86</v>
      </c>
      <c r="T826" t="s">
        <v>938</v>
      </c>
      <c r="V826">
        <v>8538080</v>
      </c>
    </row>
    <row r="827" spans="1:22">
      <c r="L827">
        <v>0</v>
      </c>
      <c r="Q827">
        <v>0</v>
      </c>
      <c r="T827" t="s">
        <v>938</v>
      </c>
      <c r="V827">
        <v>0</v>
      </c>
    </row>
    <row r="828" spans="1:22">
      <c r="L828">
        <v>0</v>
      </c>
      <c r="Q828">
        <v>0</v>
      </c>
      <c r="T828" t="s">
        <v>938</v>
      </c>
      <c r="V828">
        <v>0</v>
      </c>
    </row>
    <row r="829" spans="1:22">
      <c r="L829">
        <v>0</v>
      </c>
      <c r="Q829">
        <v>0</v>
      </c>
      <c r="T829" t="s">
        <v>938</v>
      </c>
      <c r="V829">
        <v>0</v>
      </c>
    </row>
    <row r="830" spans="1:22">
      <c r="A830" t="s">
        <v>951</v>
      </c>
      <c r="T830" t="s">
        <v>938</v>
      </c>
    </row>
    <row r="831" spans="1:22">
      <c r="A831" t="s">
        <v>951</v>
      </c>
      <c r="T831" t="s">
        <v>938</v>
      </c>
    </row>
    <row r="832" spans="1:22">
      <c r="A832" t="s">
        <v>951</v>
      </c>
      <c r="T832" t="s">
        <v>938</v>
      </c>
    </row>
    <row r="833" spans="1:20">
      <c r="A833" t="s">
        <v>951</v>
      </c>
      <c r="T833" t="s">
        <v>938</v>
      </c>
    </row>
    <row r="834" spans="1:20">
      <c r="A834" t="s">
        <v>951</v>
      </c>
      <c r="T834" t="s">
        <v>938</v>
      </c>
    </row>
    <row r="835" spans="1:20">
      <c r="A835" t="s">
        <v>951</v>
      </c>
      <c r="T835" t="s">
        <v>938</v>
      </c>
    </row>
    <row r="836" spans="1:20">
      <c r="A836" t="s">
        <v>951</v>
      </c>
      <c r="T836" t="s">
        <v>938</v>
      </c>
    </row>
    <row r="837" spans="1:20">
      <c r="A837" t="s">
        <v>951</v>
      </c>
      <c r="T837" t="s">
        <v>938</v>
      </c>
    </row>
    <row r="838" spans="1:20">
      <c r="A838" t="s">
        <v>951</v>
      </c>
      <c r="T838" t="s">
        <v>938</v>
      </c>
    </row>
    <row r="839" spans="1:20">
      <c r="A839" t="s">
        <v>951</v>
      </c>
      <c r="T839" t="s">
        <v>938</v>
      </c>
    </row>
    <row r="840" spans="1:20">
      <c r="A840" t="s">
        <v>951</v>
      </c>
      <c r="T840" t="s">
        <v>938</v>
      </c>
    </row>
    <row r="841" spans="1:20">
      <c r="A841" t="s">
        <v>951</v>
      </c>
      <c r="T841" t="s">
        <v>938</v>
      </c>
    </row>
    <row r="842" spans="1:20">
      <c r="A842" t="s">
        <v>951</v>
      </c>
      <c r="T842" t="s">
        <v>938</v>
      </c>
    </row>
    <row r="843" spans="1:20">
      <c r="A843" t="s">
        <v>951</v>
      </c>
      <c r="T843" t="s">
        <v>938</v>
      </c>
    </row>
    <row r="844" spans="1:20">
      <c r="A844" t="s">
        <v>951</v>
      </c>
      <c r="T844" t="s">
        <v>938</v>
      </c>
    </row>
    <row r="845" spans="1:20">
      <c r="A845" t="s">
        <v>951</v>
      </c>
      <c r="T845" t="s">
        <v>938</v>
      </c>
    </row>
    <row r="846" spans="1:20">
      <c r="A846" t="s">
        <v>951</v>
      </c>
      <c r="T846" t="s">
        <v>938</v>
      </c>
    </row>
    <row r="847" spans="1:20">
      <c r="A847" t="s">
        <v>951</v>
      </c>
      <c r="T847" t="s">
        <v>938</v>
      </c>
    </row>
    <row r="848" spans="1:20">
      <c r="A848" t="s">
        <v>951</v>
      </c>
      <c r="T848" t="s">
        <v>938</v>
      </c>
    </row>
    <row r="849" spans="1:20">
      <c r="A849" t="s">
        <v>951</v>
      </c>
      <c r="T849" t="s">
        <v>938</v>
      </c>
    </row>
    <row r="850" spans="1:20">
      <c r="A850" t="s">
        <v>951</v>
      </c>
      <c r="T850" t="s">
        <v>938</v>
      </c>
    </row>
    <row r="851" spans="1:20">
      <c r="A851" t="s">
        <v>951</v>
      </c>
      <c r="T851" t="s">
        <v>938</v>
      </c>
    </row>
    <row r="852" spans="1:20">
      <c r="A852" t="s">
        <v>951</v>
      </c>
      <c r="T852" t="s">
        <v>938</v>
      </c>
    </row>
    <row r="853" spans="1:20">
      <c r="A853" t="s">
        <v>951</v>
      </c>
      <c r="T853" t="s">
        <v>938</v>
      </c>
    </row>
    <row r="854" spans="1:20">
      <c r="A854" t="s">
        <v>951</v>
      </c>
      <c r="T854" t="s">
        <v>938</v>
      </c>
    </row>
    <row r="855" spans="1:20">
      <c r="A855" t="s">
        <v>951</v>
      </c>
      <c r="T855" t="s">
        <v>938</v>
      </c>
    </row>
    <row r="856" spans="1:20">
      <c r="A856" t="s">
        <v>951</v>
      </c>
      <c r="T856" t="s">
        <v>938</v>
      </c>
    </row>
    <row r="857" spans="1:20">
      <c r="A857" t="s">
        <v>951</v>
      </c>
      <c r="T857" t="s">
        <v>938</v>
      </c>
    </row>
    <row r="858" spans="1:20">
      <c r="A858" t="s">
        <v>951</v>
      </c>
      <c r="T858" t="s">
        <v>938</v>
      </c>
    </row>
    <row r="859" spans="1:20">
      <c r="A859" t="s">
        <v>951</v>
      </c>
      <c r="T859" t="s">
        <v>938</v>
      </c>
    </row>
    <row r="860" spans="1:20">
      <c r="A860" t="s">
        <v>951</v>
      </c>
      <c r="T860" t="s">
        <v>938</v>
      </c>
    </row>
    <row r="861" spans="1:20">
      <c r="A861" t="s">
        <v>951</v>
      </c>
      <c r="T861" t="s">
        <v>938</v>
      </c>
    </row>
    <row r="862" spans="1:20">
      <c r="A862" t="s">
        <v>951</v>
      </c>
      <c r="T862" t="s">
        <v>938</v>
      </c>
    </row>
    <row r="863" spans="1:20">
      <c r="A863" t="s">
        <v>951</v>
      </c>
      <c r="T863" t="s">
        <v>938</v>
      </c>
    </row>
    <row r="864" spans="1:20">
      <c r="A864" t="s">
        <v>951</v>
      </c>
      <c r="T864" t="s">
        <v>938</v>
      </c>
    </row>
    <row r="865" spans="1:20">
      <c r="A865" t="s">
        <v>951</v>
      </c>
      <c r="T865" t="s">
        <v>938</v>
      </c>
    </row>
    <row r="866" spans="1:20">
      <c r="A866" t="s">
        <v>951</v>
      </c>
      <c r="T866" t="s">
        <v>938</v>
      </c>
    </row>
    <row r="867" spans="1:20">
      <c r="A867" t="s">
        <v>951</v>
      </c>
      <c r="T867" t="s">
        <v>938</v>
      </c>
    </row>
    <row r="868" spans="1:20">
      <c r="A868" t="s">
        <v>951</v>
      </c>
      <c r="T868" t="s">
        <v>938</v>
      </c>
    </row>
    <row r="869" spans="1:20">
      <c r="A869" t="s">
        <v>951</v>
      </c>
      <c r="T869" t="s">
        <v>938</v>
      </c>
    </row>
    <row r="870" spans="1:20">
      <c r="A870" t="s">
        <v>951</v>
      </c>
      <c r="T870" t="s">
        <v>938</v>
      </c>
    </row>
    <row r="871" spans="1:20">
      <c r="A871" t="s">
        <v>951</v>
      </c>
      <c r="T871" t="s">
        <v>938</v>
      </c>
    </row>
    <row r="872" spans="1:20">
      <c r="A872" t="s">
        <v>951</v>
      </c>
      <c r="T872" t="s">
        <v>938</v>
      </c>
    </row>
    <row r="873" spans="1:20">
      <c r="A873" t="s">
        <v>951</v>
      </c>
      <c r="T873" t="s">
        <v>938</v>
      </c>
    </row>
    <row r="874" spans="1:20">
      <c r="A874" t="s">
        <v>951</v>
      </c>
      <c r="T874" t="s">
        <v>938</v>
      </c>
    </row>
    <row r="875" spans="1:20">
      <c r="A875" t="s">
        <v>951</v>
      </c>
      <c r="T875" t="s">
        <v>938</v>
      </c>
    </row>
    <row r="876" spans="1:20">
      <c r="A876" t="s">
        <v>951</v>
      </c>
      <c r="T876" t="s">
        <v>938</v>
      </c>
    </row>
    <row r="877" spans="1:20">
      <c r="A877" t="s">
        <v>951</v>
      </c>
      <c r="T877" t="s">
        <v>938</v>
      </c>
    </row>
    <row r="878" spans="1:20">
      <c r="A878" t="s">
        <v>951</v>
      </c>
      <c r="T878" t="s">
        <v>938</v>
      </c>
    </row>
    <row r="879" spans="1:20">
      <c r="A879" t="s">
        <v>951</v>
      </c>
      <c r="T879" t="s">
        <v>938</v>
      </c>
    </row>
    <row r="880" spans="1:20">
      <c r="A880" t="s">
        <v>951</v>
      </c>
      <c r="T880" t="s">
        <v>938</v>
      </c>
    </row>
    <row r="881" spans="1:20">
      <c r="A881" t="s">
        <v>951</v>
      </c>
      <c r="T881" t="s">
        <v>938</v>
      </c>
    </row>
    <row r="882" spans="1:20">
      <c r="A882" t="s">
        <v>951</v>
      </c>
      <c r="T882" t="s">
        <v>938</v>
      </c>
    </row>
    <row r="883" spans="1:20">
      <c r="A883" t="s">
        <v>951</v>
      </c>
      <c r="T883" t="s">
        <v>938</v>
      </c>
    </row>
    <row r="884" spans="1:20">
      <c r="A884" t="s">
        <v>951</v>
      </c>
      <c r="T884" t="s">
        <v>938</v>
      </c>
    </row>
    <row r="885" spans="1:20">
      <c r="A885" t="s">
        <v>951</v>
      </c>
      <c r="T885" t="s">
        <v>938</v>
      </c>
    </row>
    <row r="886" spans="1:20">
      <c r="A886" t="s">
        <v>951</v>
      </c>
      <c r="T886" t="s">
        <v>938</v>
      </c>
    </row>
    <row r="887" spans="1:20">
      <c r="A887" t="s">
        <v>951</v>
      </c>
      <c r="T887" t="s">
        <v>938</v>
      </c>
    </row>
    <row r="888" spans="1:20">
      <c r="A888" t="s">
        <v>951</v>
      </c>
      <c r="T888" t="s">
        <v>938</v>
      </c>
    </row>
    <row r="889" spans="1:20">
      <c r="A889" t="s">
        <v>951</v>
      </c>
      <c r="T889" t="s">
        <v>938</v>
      </c>
    </row>
    <row r="890" spans="1:20">
      <c r="A890" t="s">
        <v>951</v>
      </c>
      <c r="T890" t="s">
        <v>938</v>
      </c>
    </row>
    <row r="891" spans="1:20">
      <c r="A891" t="s">
        <v>951</v>
      </c>
      <c r="T891" t="s">
        <v>938</v>
      </c>
    </row>
    <row r="892" spans="1:20">
      <c r="A892" t="s">
        <v>951</v>
      </c>
      <c r="T892" t="s">
        <v>938</v>
      </c>
    </row>
    <row r="893" spans="1:20">
      <c r="A893" t="s">
        <v>951</v>
      </c>
      <c r="T893" t="s">
        <v>938</v>
      </c>
    </row>
    <row r="894" spans="1:20">
      <c r="A894" t="s">
        <v>951</v>
      </c>
      <c r="T894" t="s">
        <v>938</v>
      </c>
    </row>
    <row r="895" spans="1:20">
      <c r="A895" t="s">
        <v>951</v>
      </c>
      <c r="T895" t="s">
        <v>938</v>
      </c>
    </row>
    <row r="896" spans="1:20">
      <c r="A896" t="s">
        <v>951</v>
      </c>
      <c r="T896" t="s">
        <v>938</v>
      </c>
    </row>
    <row r="897" spans="1:20">
      <c r="A897" t="s">
        <v>951</v>
      </c>
      <c r="T897" t="s">
        <v>938</v>
      </c>
    </row>
    <row r="898" spans="1:20">
      <c r="A898" t="s">
        <v>951</v>
      </c>
      <c r="T898" t="s">
        <v>938</v>
      </c>
    </row>
    <row r="899" spans="1:20">
      <c r="A899" t="s">
        <v>951</v>
      </c>
      <c r="T899" t="s">
        <v>938</v>
      </c>
    </row>
    <row r="900" spans="1:20">
      <c r="A900" t="s">
        <v>951</v>
      </c>
      <c r="T900" t="s">
        <v>938</v>
      </c>
    </row>
    <row r="901" spans="1:20">
      <c r="A901" t="s">
        <v>951</v>
      </c>
      <c r="T901" t="s">
        <v>938</v>
      </c>
    </row>
    <row r="902" spans="1:20">
      <c r="A902" t="s">
        <v>951</v>
      </c>
      <c r="T902" t="s">
        <v>938</v>
      </c>
    </row>
    <row r="903" spans="1:20">
      <c r="A903" t="s">
        <v>951</v>
      </c>
      <c r="T903" t="s">
        <v>938</v>
      </c>
    </row>
    <row r="904" spans="1:20">
      <c r="A904" t="s">
        <v>951</v>
      </c>
      <c r="T904" t="s">
        <v>938</v>
      </c>
    </row>
    <row r="905" spans="1:20">
      <c r="A905" t="s">
        <v>951</v>
      </c>
      <c r="T905" t="s">
        <v>938</v>
      </c>
    </row>
    <row r="906" spans="1:20">
      <c r="A906" t="s">
        <v>951</v>
      </c>
      <c r="T906" t="s">
        <v>938</v>
      </c>
    </row>
    <row r="907" spans="1:20">
      <c r="A907" t="s">
        <v>951</v>
      </c>
      <c r="T907" t="s">
        <v>938</v>
      </c>
    </row>
    <row r="908" spans="1:20">
      <c r="A908" t="s">
        <v>951</v>
      </c>
      <c r="T908" t="s">
        <v>938</v>
      </c>
    </row>
    <row r="909" spans="1:20">
      <c r="A909" t="s">
        <v>951</v>
      </c>
      <c r="T909" t="s">
        <v>938</v>
      </c>
    </row>
    <row r="910" spans="1:20">
      <c r="A910" t="s">
        <v>951</v>
      </c>
      <c r="T910" t="s">
        <v>938</v>
      </c>
    </row>
    <row r="911" spans="1:20">
      <c r="A911" t="s">
        <v>951</v>
      </c>
      <c r="T911" t="s">
        <v>938</v>
      </c>
    </row>
    <row r="912" spans="1:20">
      <c r="A912" t="s">
        <v>951</v>
      </c>
      <c r="T912" t="s">
        <v>938</v>
      </c>
    </row>
    <row r="913" spans="1:20">
      <c r="A913" t="s">
        <v>951</v>
      </c>
      <c r="T913" t="s">
        <v>938</v>
      </c>
    </row>
    <row r="914" spans="1:20">
      <c r="A914" t="s">
        <v>951</v>
      </c>
      <c r="T914" t="s">
        <v>938</v>
      </c>
    </row>
    <row r="915" spans="1:20">
      <c r="A915" t="s">
        <v>951</v>
      </c>
      <c r="T915" t="s">
        <v>938</v>
      </c>
    </row>
    <row r="916" spans="1:20">
      <c r="A916" t="s">
        <v>951</v>
      </c>
      <c r="T916" t="s">
        <v>938</v>
      </c>
    </row>
    <row r="917" spans="1:20">
      <c r="A917" t="s">
        <v>951</v>
      </c>
      <c r="T917" t="s">
        <v>938</v>
      </c>
    </row>
    <row r="918" spans="1:20">
      <c r="A918" t="s">
        <v>951</v>
      </c>
      <c r="T918" t="s">
        <v>938</v>
      </c>
    </row>
    <row r="919" spans="1:20">
      <c r="A919" t="s">
        <v>951</v>
      </c>
      <c r="T919" t="s">
        <v>938</v>
      </c>
    </row>
    <row r="920" spans="1:20">
      <c r="A920" t="s">
        <v>951</v>
      </c>
      <c r="T920" t="s">
        <v>938</v>
      </c>
    </row>
    <row r="921" spans="1:20">
      <c r="A921" t="s">
        <v>951</v>
      </c>
      <c r="T921" t="s">
        <v>938</v>
      </c>
    </row>
    <row r="922" spans="1:20">
      <c r="A922" t="s">
        <v>951</v>
      </c>
      <c r="T922" t="s">
        <v>938</v>
      </c>
    </row>
    <row r="923" spans="1:20">
      <c r="A923" t="s">
        <v>951</v>
      </c>
      <c r="T923" t="s">
        <v>938</v>
      </c>
    </row>
    <row r="924" spans="1:20">
      <c r="A924" t="s">
        <v>951</v>
      </c>
      <c r="T924" t="s">
        <v>938</v>
      </c>
    </row>
    <row r="925" spans="1:20">
      <c r="A925" t="s">
        <v>951</v>
      </c>
      <c r="T925" t="s">
        <v>938</v>
      </c>
    </row>
    <row r="926" spans="1:20">
      <c r="A926" t="s">
        <v>951</v>
      </c>
      <c r="T926" t="s">
        <v>938</v>
      </c>
    </row>
    <row r="927" spans="1:20">
      <c r="A927" t="s">
        <v>951</v>
      </c>
      <c r="T927" t="s">
        <v>938</v>
      </c>
    </row>
    <row r="928" spans="1:20">
      <c r="A928" t="s">
        <v>951</v>
      </c>
      <c r="T928" t="s">
        <v>938</v>
      </c>
    </row>
    <row r="929" spans="1:29">
      <c r="A929" t="s">
        <v>951</v>
      </c>
      <c r="T929" t="s">
        <v>938</v>
      </c>
    </row>
    <row r="930" spans="1:29">
      <c r="A930" t="s">
        <v>951</v>
      </c>
      <c r="T930" t="s">
        <v>938</v>
      </c>
    </row>
    <row r="931" spans="1:29">
      <c r="A931" t="s">
        <v>951</v>
      </c>
      <c r="T931" t="s">
        <v>938</v>
      </c>
    </row>
    <row r="932" spans="1:29">
      <c r="A932" t="s">
        <v>951</v>
      </c>
      <c r="T932" t="s">
        <v>938</v>
      </c>
    </row>
    <row r="933" spans="1:29">
      <c r="A933" t="s">
        <v>951</v>
      </c>
      <c r="T933" t="s">
        <v>938</v>
      </c>
    </row>
    <row r="934" spans="1:29">
      <c r="A934" t="s">
        <v>951</v>
      </c>
      <c r="T934" t="s">
        <v>938</v>
      </c>
    </row>
    <row r="935" spans="1:29">
      <c r="A935" t="s">
        <v>951</v>
      </c>
      <c r="T935" t="s">
        <v>938</v>
      </c>
    </row>
    <row r="936" spans="1:29">
      <c r="A936" t="s">
        <v>951</v>
      </c>
      <c r="T936" t="s">
        <v>938</v>
      </c>
    </row>
    <row r="937" spans="1:29">
      <c r="A937" t="s">
        <v>951</v>
      </c>
      <c r="T937" t="s">
        <v>938</v>
      </c>
    </row>
    <row r="938" spans="1:29">
      <c r="A938" t="s">
        <v>951</v>
      </c>
      <c r="T938" t="s">
        <v>938</v>
      </c>
    </row>
    <row r="939" spans="1:29">
      <c r="A939" t="s">
        <v>951</v>
      </c>
      <c r="T939" t="s">
        <v>938</v>
      </c>
    </row>
    <row r="940" spans="1:29">
      <c r="A940" t="s">
        <v>951</v>
      </c>
      <c r="T940" t="s">
        <v>938</v>
      </c>
    </row>
    <row r="941" spans="1:29">
      <c r="A941" t="s">
        <v>951</v>
      </c>
      <c r="T941" t="s">
        <v>938</v>
      </c>
    </row>
    <row r="942" spans="1:29">
      <c r="A942" t="s">
        <v>951</v>
      </c>
      <c r="T942" t="s">
        <v>938</v>
      </c>
    </row>
    <row r="943" spans="1:29">
      <c r="A943" t="s">
        <v>951</v>
      </c>
      <c r="D943" t="s">
        <v>1294</v>
      </c>
      <c r="E943" t="s">
        <v>1295</v>
      </c>
      <c r="I943">
        <v>0</v>
      </c>
      <c r="J943">
        <v>0</v>
      </c>
      <c r="T943" t="s">
        <v>938</v>
      </c>
      <c r="AB943">
        <v>0</v>
      </c>
      <c r="AC943">
        <v>0</v>
      </c>
    </row>
    <row r="944" spans="1:29">
      <c r="A944" t="s">
        <v>951</v>
      </c>
      <c r="D944" t="s">
        <v>1294</v>
      </c>
      <c r="E944" t="s">
        <v>1296</v>
      </c>
      <c r="I944">
        <v>8450000</v>
      </c>
      <c r="J944">
        <v>0</v>
      </c>
      <c r="T944" t="s">
        <v>938</v>
      </c>
      <c r="AB944">
        <v>8450000</v>
      </c>
      <c r="AC944">
        <v>0</v>
      </c>
    </row>
    <row r="945" spans="1:29">
      <c r="A945" t="s">
        <v>951</v>
      </c>
      <c r="D945" t="s">
        <v>1294</v>
      </c>
      <c r="E945" t="s">
        <v>1297</v>
      </c>
      <c r="I945">
        <v>3655</v>
      </c>
      <c r="J945">
        <v>0</v>
      </c>
      <c r="T945" t="s">
        <v>938</v>
      </c>
      <c r="AB945">
        <v>3655</v>
      </c>
      <c r="AC945">
        <v>0</v>
      </c>
    </row>
    <row r="946" spans="1:29">
      <c r="A946" t="s">
        <v>951</v>
      </c>
      <c r="D946" t="s">
        <v>1294</v>
      </c>
      <c r="E946" t="s">
        <v>1298</v>
      </c>
      <c r="I946">
        <v>8207161</v>
      </c>
      <c r="J946">
        <v>0</v>
      </c>
      <c r="T946" t="s">
        <v>938</v>
      </c>
      <c r="AB946">
        <v>8207161.2400000002</v>
      </c>
      <c r="AC946">
        <v>0</v>
      </c>
    </row>
    <row r="947" spans="1:29">
      <c r="A947" t="s">
        <v>951</v>
      </c>
      <c r="D947" t="s">
        <v>1294</v>
      </c>
      <c r="E947" t="s">
        <v>1299</v>
      </c>
      <c r="I947">
        <v>246494</v>
      </c>
      <c r="J947">
        <v>0</v>
      </c>
      <c r="T947" t="s">
        <v>938</v>
      </c>
      <c r="AB947">
        <v>246493.76</v>
      </c>
      <c r="AC947">
        <v>0</v>
      </c>
    </row>
    <row r="948" spans="1:29">
      <c r="A948" t="s">
        <v>951</v>
      </c>
      <c r="D948" t="s">
        <v>1294</v>
      </c>
      <c r="E948" t="s">
        <v>1300</v>
      </c>
      <c r="I948">
        <v>0</v>
      </c>
      <c r="J948">
        <v>0</v>
      </c>
      <c r="T948" t="s">
        <v>938</v>
      </c>
      <c r="AB948">
        <v>0</v>
      </c>
      <c r="AC948">
        <v>0</v>
      </c>
    </row>
    <row r="949" spans="1:29">
      <c r="A949" t="s">
        <v>951</v>
      </c>
      <c r="I949" s="281">
        <v>0</v>
      </c>
      <c r="J949">
        <v>0</v>
      </c>
      <c r="T949" t="s">
        <v>938</v>
      </c>
      <c r="AB949">
        <v>0</v>
      </c>
      <c r="AC949">
        <v>0</v>
      </c>
    </row>
    <row r="950" spans="1:29">
      <c r="A950" t="s">
        <v>951</v>
      </c>
      <c r="I950" s="281">
        <v>0</v>
      </c>
      <c r="J950">
        <v>0</v>
      </c>
      <c r="T950" t="s">
        <v>938</v>
      </c>
      <c r="AB950">
        <v>0</v>
      </c>
      <c r="AC950">
        <v>0</v>
      </c>
    </row>
    <row r="951" spans="1:29">
      <c r="A951" t="s">
        <v>951</v>
      </c>
      <c r="I951" s="281">
        <v>0</v>
      </c>
      <c r="J951">
        <v>0</v>
      </c>
      <c r="T951" t="s">
        <v>938</v>
      </c>
      <c r="AB951">
        <v>0</v>
      </c>
      <c r="AC951">
        <v>0</v>
      </c>
    </row>
    <row r="952" spans="1:29">
      <c r="A952" t="s">
        <v>951</v>
      </c>
      <c r="B952" t="s">
        <v>1301</v>
      </c>
      <c r="D952" t="s">
        <v>1302</v>
      </c>
      <c r="E952" t="s">
        <v>1303</v>
      </c>
      <c r="I952" s="281">
        <v>0</v>
      </c>
      <c r="J952">
        <v>0</v>
      </c>
      <c r="T952" t="s">
        <v>938</v>
      </c>
      <c r="AB952">
        <v>0</v>
      </c>
      <c r="AC952">
        <v>0</v>
      </c>
    </row>
    <row r="953" spans="1:29">
      <c r="A953" t="s">
        <v>951</v>
      </c>
      <c r="B953" t="s">
        <v>1304</v>
      </c>
      <c r="D953" t="s">
        <v>1302</v>
      </c>
      <c r="E953" t="s">
        <v>1305</v>
      </c>
      <c r="I953" s="281">
        <v>0</v>
      </c>
      <c r="J953">
        <v>0</v>
      </c>
      <c r="T953" t="s">
        <v>938</v>
      </c>
      <c r="AB953">
        <v>0</v>
      </c>
      <c r="AC953">
        <v>0</v>
      </c>
    </row>
    <row r="954" spans="1:29">
      <c r="A954" t="s">
        <v>951</v>
      </c>
      <c r="B954" t="s">
        <v>1306</v>
      </c>
      <c r="D954" t="s">
        <v>1302</v>
      </c>
      <c r="E954" t="s">
        <v>1307</v>
      </c>
      <c r="I954" s="281">
        <v>0</v>
      </c>
      <c r="J954">
        <v>0</v>
      </c>
      <c r="T954" t="s">
        <v>938</v>
      </c>
      <c r="AB954">
        <v>0</v>
      </c>
      <c r="AC954">
        <v>0</v>
      </c>
    </row>
    <row r="955" spans="1:29">
      <c r="A955" t="s">
        <v>951</v>
      </c>
      <c r="B955" t="s">
        <v>1308</v>
      </c>
      <c r="D955" t="s">
        <v>1302</v>
      </c>
      <c r="E955" t="s">
        <v>1309</v>
      </c>
      <c r="I955" s="281">
        <v>0</v>
      </c>
      <c r="J955">
        <v>0</v>
      </c>
      <c r="T955" t="s">
        <v>938</v>
      </c>
      <c r="AB955">
        <v>0</v>
      </c>
      <c r="AC955">
        <v>0</v>
      </c>
    </row>
    <row r="956" spans="1:29">
      <c r="A956" t="s">
        <v>951</v>
      </c>
      <c r="D956" t="s">
        <v>1302</v>
      </c>
      <c r="E956" t="s">
        <v>1310</v>
      </c>
      <c r="I956" s="281">
        <v>0</v>
      </c>
      <c r="J956">
        <v>0</v>
      </c>
      <c r="T956" t="s">
        <v>938</v>
      </c>
      <c r="AB956">
        <v>0</v>
      </c>
      <c r="AC956">
        <v>0</v>
      </c>
    </row>
    <row r="957" spans="1:29">
      <c r="A957" t="s">
        <v>951</v>
      </c>
      <c r="D957" t="s">
        <v>1302</v>
      </c>
      <c r="E957" t="s">
        <v>1311</v>
      </c>
      <c r="I957" s="281">
        <v>0</v>
      </c>
      <c r="J957">
        <v>0</v>
      </c>
      <c r="T957" t="s">
        <v>938</v>
      </c>
      <c r="AB957">
        <v>0</v>
      </c>
      <c r="AC957">
        <v>0</v>
      </c>
    </row>
    <row r="958" spans="1:29">
      <c r="A958" t="s">
        <v>951</v>
      </c>
      <c r="D958" t="s">
        <v>1302</v>
      </c>
      <c r="E958" t="s">
        <v>1312</v>
      </c>
      <c r="I958" s="281">
        <v>0</v>
      </c>
      <c r="J958">
        <v>0</v>
      </c>
      <c r="T958" t="s">
        <v>938</v>
      </c>
      <c r="AB958">
        <v>0</v>
      </c>
      <c r="AC958">
        <v>0</v>
      </c>
    </row>
    <row r="959" spans="1:29">
      <c r="A959" t="s">
        <v>951</v>
      </c>
      <c r="D959" t="s">
        <v>1302</v>
      </c>
      <c r="E959" t="s">
        <v>1313</v>
      </c>
      <c r="I959" s="281">
        <v>23023</v>
      </c>
      <c r="J959">
        <v>0</v>
      </c>
      <c r="T959" t="s">
        <v>938</v>
      </c>
      <c r="AB959">
        <v>23023.3</v>
      </c>
      <c r="AC959">
        <v>0</v>
      </c>
    </row>
    <row r="960" spans="1:29">
      <c r="A960" t="s">
        <v>951</v>
      </c>
      <c r="D960" t="s">
        <v>1302</v>
      </c>
      <c r="E960" t="s">
        <v>1314</v>
      </c>
      <c r="I960" s="281">
        <v>0</v>
      </c>
      <c r="J960">
        <v>0</v>
      </c>
      <c r="T960" t="s">
        <v>938</v>
      </c>
      <c r="AB960">
        <v>0</v>
      </c>
      <c r="AC960">
        <v>0</v>
      </c>
    </row>
    <row r="961" spans="1:29">
      <c r="A961" t="s">
        <v>951</v>
      </c>
      <c r="D961" t="s">
        <v>1302</v>
      </c>
      <c r="E961" t="s">
        <v>1315</v>
      </c>
      <c r="I961" s="281">
        <v>23023</v>
      </c>
      <c r="J961">
        <v>0</v>
      </c>
      <c r="T961" t="s">
        <v>938</v>
      </c>
      <c r="AB961">
        <v>23023.3</v>
      </c>
      <c r="AC961">
        <v>0</v>
      </c>
    </row>
    <row r="962" spans="1:29">
      <c r="A962" t="s">
        <v>951</v>
      </c>
      <c r="D962" t="s">
        <v>1302</v>
      </c>
      <c r="E962" t="s">
        <v>1316</v>
      </c>
      <c r="I962" s="281">
        <v>0</v>
      </c>
      <c r="J962">
        <v>0</v>
      </c>
      <c r="T962" t="s">
        <v>938</v>
      </c>
      <c r="AB962">
        <v>0</v>
      </c>
      <c r="AC962">
        <v>0</v>
      </c>
    </row>
    <row r="963" spans="1:29">
      <c r="A963" t="s">
        <v>951</v>
      </c>
      <c r="D963" t="s">
        <v>1302</v>
      </c>
      <c r="E963" t="s">
        <v>1317</v>
      </c>
      <c r="I963" s="281">
        <v>0</v>
      </c>
      <c r="J963">
        <v>0</v>
      </c>
      <c r="T963" t="s">
        <v>938</v>
      </c>
      <c r="AB963">
        <v>0</v>
      </c>
      <c r="AC963">
        <v>0</v>
      </c>
    </row>
    <row r="964" spans="1:29">
      <c r="A964" t="s">
        <v>951</v>
      </c>
      <c r="D964" t="s">
        <v>1302</v>
      </c>
      <c r="E964" t="s">
        <v>1318</v>
      </c>
      <c r="I964" s="281">
        <v>2125</v>
      </c>
      <c r="J964">
        <v>0</v>
      </c>
      <c r="T964" t="s">
        <v>938</v>
      </c>
      <c r="AB964">
        <v>2125</v>
      </c>
      <c r="AC964">
        <v>0</v>
      </c>
    </row>
    <row r="965" spans="1:29">
      <c r="A965" t="s">
        <v>951</v>
      </c>
      <c r="D965" t="s">
        <v>1302</v>
      </c>
      <c r="E965" t="s">
        <v>1319</v>
      </c>
      <c r="I965" s="281">
        <v>0</v>
      </c>
      <c r="J965">
        <v>0</v>
      </c>
      <c r="T965" t="s">
        <v>938</v>
      </c>
      <c r="AB965">
        <v>0</v>
      </c>
      <c r="AC965">
        <v>0</v>
      </c>
    </row>
    <row r="966" spans="1:29">
      <c r="A966" t="s">
        <v>951</v>
      </c>
      <c r="D966" t="s">
        <v>1302</v>
      </c>
      <c r="E966" t="s">
        <v>1320</v>
      </c>
      <c r="I966" s="281">
        <v>2125</v>
      </c>
      <c r="J966">
        <v>0</v>
      </c>
      <c r="T966" t="s">
        <v>938</v>
      </c>
      <c r="AB966">
        <v>2125</v>
      </c>
      <c r="AC966">
        <v>0</v>
      </c>
    </row>
    <row r="967" spans="1:29">
      <c r="A967" t="s">
        <v>951</v>
      </c>
      <c r="D967" t="s">
        <v>1302</v>
      </c>
      <c r="E967" t="s">
        <v>1321</v>
      </c>
      <c r="I967" s="281">
        <v>0</v>
      </c>
      <c r="J967">
        <v>0</v>
      </c>
      <c r="T967" t="s">
        <v>938</v>
      </c>
      <c r="AB967">
        <v>0</v>
      </c>
      <c r="AC967">
        <v>0</v>
      </c>
    </row>
    <row r="968" spans="1:29">
      <c r="A968" t="s">
        <v>951</v>
      </c>
      <c r="D968" t="s">
        <v>1302</v>
      </c>
      <c r="E968" t="s">
        <v>1322</v>
      </c>
      <c r="I968" s="281">
        <v>0</v>
      </c>
      <c r="J968">
        <v>0</v>
      </c>
      <c r="T968" t="s">
        <v>938</v>
      </c>
      <c r="AB968">
        <v>0</v>
      </c>
      <c r="AC968">
        <v>0</v>
      </c>
    </row>
    <row r="969" spans="1:29">
      <c r="A969" t="s">
        <v>951</v>
      </c>
      <c r="D969" t="s">
        <v>1302</v>
      </c>
      <c r="E969" t="s">
        <v>1323</v>
      </c>
      <c r="I969" s="281">
        <v>20898</v>
      </c>
      <c r="J969">
        <v>0</v>
      </c>
      <c r="T969" t="s">
        <v>938</v>
      </c>
      <c r="AB969">
        <v>20898.3</v>
      </c>
      <c r="AC969">
        <v>0</v>
      </c>
    </row>
    <row r="970" spans="1:29">
      <c r="A970" t="s">
        <v>951</v>
      </c>
      <c r="D970" t="s">
        <v>1302</v>
      </c>
      <c r="E970" t="s">
        <v>1324</v>
      </c>
      <c r="I970" s="281">
        <v>0</v>
      </c>
      <c r="J970">
        <v>0</v>
      </c>
      <c r="T970" t="s">
        <v>938</v>
      </c>
      <c r="AB970">
        <v>0</v>
      </c>
      <c r="AC970">
        <v>0</v>
      </c>
    </row>
    <row r="971" spans="1:29">
      <c r="A971" t="s">
        <v>951</v>
      </c>
      <c r="D971" t="s">
        <v>1302</v>
      </c>
      <c r="E971" t="s">
        <v>1325</v>
      </c>
      <c r="I971" s="281">
        <v>20898</v>
      </c>
      <c r="J971">
        <v>0</v>
      </c>
      <c r="T971" t="s">
        <v>938</v>
      </c>
      <c r="AB971">
        <v>20898.3</v>
      </c>
      <c r="AC971">
        <v>0</v>
      </c>
    </row>
    <row r="972" spans="1:29">
      <c r="A972" t="s">
        <v>951</v>
      </c>
      <c r="I972" s="281">
        <v>0</v>
      </c>
      <c r="J972">
        <v>0</v>
      </c>
      <c r="T972" t="s">
        <v>938</v>
      </c>
      <c r="AB972">
        <v>0</v>
      </c>
      <c r="AC972">
        <v>0</v>
      </c>
    </row>
    <row r="973" spans="1:29">
      <c r="A973" t="s">
        <v>951</v>
      </c>
      <c r="I973" s="281">
        <v>0</v>
      </c>
      <c r="J973">
        <v>0</v>
      </c>
      <c r="T973" t="s">
        <v>938</v>
      </c>
      <c r="AB973">
        <v>0</v>
      </c>
      <c r="AC973">
        <v>0</v>
      </c>
    </row>
    <row r="974" spans="1:29">
      <c r="A974" t="s">
        <v>951</v>
      </c>
      <c r="I974" s="281">
        <v>0</v>
      </c>
      <c r="J974">
        <v>0</v>
      </c>
      <c r="T974" t="s">
        <v>938</v>
      </c>
      <c r="AB974">
        <v>0</v>
      </c>
      <c r="AC974">
        <v>0</v>
      </c>
    </row>
    <row r="975" spans="1:29">
      <c r="A975" t="s">
        <v>951</v>
      </c>
      <c r="D975" t="s">
        <v>1326</v>
      </c>
      <c r="E975" t="s">
        <v>1295</v>
      </c>
      <c r="I975">
        <v>1318620</v>
      </c>
      <c r="J975">
        <v>0</v>
      </c>
      <c r="T975" t="s">
        <v>938</v>
      </c>
      <c r="AB975">
        <v>1318620</v>
      </c>
      <c r="AC975">
        <v>0</v>
      </c>
    </row>
    <row r="976" spans="1:29">
      <c r="A976" t="s">
        <v>951</v>
      </c>
      <c r="D976" t="s">
        <v>1326</v>
      </c>
      <c r="E976" t="s">
        <v>1327</v>
      </c>
      <c r="I976">
        <v>291000</v>
      </c>
      <c r="J976">
        <v>600000</v>
      </c>
      <c r="T976" t="s">
        <v>938</v>
      </c>
      <c r="AB976">
        <v>291000</v>
      </c>
      <c r="AC976">
        <v>0</v>
      </c>
    </row>
    <row r="977" spans="1:29">
      <c r="A977" t="s">
        <v>951</v>
      </c>
      <c r="D977" t="s">
        <v>1326</v>
      </c>
      <c r="E977" t="s">
        <v>1328</v>
      </c>
      <c r="I977">
        <v>0</v>
      </c>
      <c r="J977">
        <v>0</v>
      </c>
      <c r="T977" t="s">
        <v>938</v>
      </c>
      <c r="AB977">
        <v>0</v>
      </c>
      <c r="AC977">
        <v>0</v>
      </c>
    </row>
    <row r="978" spans="1:29">
      <c r="A978" t="s">
        <v>951</v>
      </c>
      <c r="D978" t="s">
        <v>1326</v>
      </c>
      <c r="E978" t="s">
        <v>1329</v>
      </c>
      <c r="I978">
        <v>499920</v>
      </c>
      <c r="J978">
        <v>300000</v>
      </c>
      <c r="T978" t="s">
        <v>938</v>
      </c>
      <c r="AB978">
        <v>499920</v>
      </c>
      <c r="AC978">
        <v>0</v>
      </c>
    </row>
    <row r="979" spans="1:29">
      <c r="A979" t="s">
        <v>951</v>
      </c>
      <c r="D979" t="s">
        <v>1326</v>
      </c>
      <c r="E979" t="s">
        <v>1330</v>
      </c>
      <c r="I979">
        <v>0</v>
      </c>
      <c r="J979">
        <v>0</v>
      </c>
      <c r="T979" t="s">
        <v>938</v>
      </c>
      <c r="AB979">
        <v>0</v>
      </c>
      <c r="AC979">
        <v>0</v>
      </c>
    </row>
    <row r="980" spans="1:29">
      <c r="A980" t="s">
        <v>951</v>
      </c>
      <c r="D980" t="s">
        <v>1326</v>
      </c>
      <c r="E980" t="s">
        <v>1300</v>
      </c>
      <c r="I980">
        <v>1109700</v>
      </c>
      <c r="J980">
        <v>2300000</v>
      </c>
      <c r="K980" s="469"/>
      <c r="T980" t="s">
        <v>938</v>
      </c>
      <c r="AB980">
        <v>1109700</v>
      </c>
      <c r="AC980">
        <v>0</v>
      </c>
    </row>
    <row r="981" spans="1:29">
      <c r="A981" t="s">
        <v>951</v>
      </c>
      <c r="I981">
        <v>0</v>
      </c>
      <c r="J981">
        <v>0</v>
      </c>
      <c r="T981" t="s">
        <v>938</v>
      </c>
      <c r="AB981">
        <v>0</v>
      </c>
      <c r="AC981">
        <v>0</v>
      </c>
    </row>
    <row r="982" spans="1:29">
      <c r="A982" t="s">
        <v>951</v>
      </c>
      <c r="I982">
        <v>0</v>
      </c>
      <c r="J982">
        <v>0</v>
      </c>
      <c r="T982" t="s">
        <v>938</v>
      </c>
      <c r="AB982">
        <v>0</v>
      </c>
      <c r="AC982">
        <v>0</v>
      </c>
    </row>
    <row r="983" spans="1:29">
      <c r="A983" t="s">
        <v>951</v>
      </c>
      <c r="I983">
        <v>0</v>
      </c>
      <c r="J983">
        <v>0</v>
      </c>
      <c r="T983" t="s">
        <v>938</v>
      </c>
      <c r="AB983">
        <v>0</v>
      </c>
      <c r="AC983">
        <v>0</v>
      </c>
    </row>
    <row r="984" spans="1:29">
      <c r="A984" t="s">
        <v>951</v>
      </c>
      <c r="I984">
        <v>0</v>
      </c>
      <c r="J984">
        <v>0</v>
      </c>
      <c r="T984" t="s">
        <v>938</v>
      </c>
      <c r="AB984">
        <v>0</v>
      </c>
      <c r="AC984">
        <v>0</v>
      </c>
    </row>
    <row r="985" spans="1:29">
      <c r="A985" t="s">
        <v>951</v>
      </c>
      <c r="I985">
        <v>0</v>
      </c>
      <c r="J985">
        <v>0</v>
      </c>
      <c r="T985" t="s">
        <v>938</v>
      </c>
      <c r="AB985">
        <v>0</v>
      </c>
      <c r="AC985">
        <v>0</v>
      </c>
    </row>
    <row r="986" spans="1:29">
      <c r="A986" t="s">
        <v>951</v>
      </c>
      <c r="I986">
        <v>0</v>
      </c>
      <c r="J986">
        <v>0</v>
      </c>
      <c r="T986" t="s">
        <v>938</v>
      </c>
      <c r="AB986">
        <v>0</v>
      </c>
      <c r="AC986">
        <v>0</v>
      </c>
    </row>
    <row r="987" spans="1:29">
      <c r="A987" t="s">
        <v>951</v>
      </c>
      <c r="I987">
        <v>0</v>
      </c>
      <c r="J987">
        <v>0</v>
      </c>
      <c r="T987" t="s">
        <v>938</v>
      </c>
      <c r="AB987">
        <v>0</v>
      </c>
      <c r="AC987">
        <v>0</v>
      </c>
    </row>
    <row r="988" spans="1:29">
      <c r="A988" t="s">
        <v>951</v>
      </c>
      <c r="I988">
        <v>0</v>
      </c>
      <c r="J988">
        <v>0</v>
      </c>
      <c r="T988" t="s">
        <v>938</v>
      </c>
      <c r="AB988">
        <v>0</v>
      </c>
      <c r="AC988">
        <v>0</v>
      </c>
    </row>
    <row r="989" spans="1:29">
      <c r="A989" t="s">
        <v>951</v>
      </c>
      <c r="I989">
        <v>0</v>
      </c>
      <c r="J989">
        <v>0</v>
      </c>
      <c r="T989" t="s">
        <v>938</v>
      </c>
      <c r="AB989">
        <v>0</v>
      </c>
      <c r="AC989">
        <v>0</v>
      </c>
    </row>
    <row r="990" spans="1:29">
      <c r="A990" t="s">
        <v>951</v>
      </c>
      <c r="I990">
        <v>0</v>
      </c>
      <c r="J990">
        <v>0</v>
      </c>
      <c r="T990" t="s">
        <v>938</v>
      </c>
      <c r="AB990">
        <v>0</v>
      </c>
      <c r="AC990">
        <v>0</v>
      </c>
    </row>
    <row r="991" spans="1:29">
      <c r="A991" t="s">
        <v>951</v>
      </c>
      <c r="I991">
        <v>0</v>
      </c>
      <c r="J991">
        <v>0</v>
      </c>
      <c r="T991" t="s">
        <v>938</v>
      </c>
      <c r="AB991">
        <v>0</v>
      </c>
      <c r="AC991">
        <v>0</v>
      </c>
    </row>
    <row r="992" spans="1:29">
      <c r="A992" t="s">
        <v>951</v>
      </c>
      <c r="I992">
        <v>0</v>
      </c>
      <c r="J992">
        <v>0</v>
      </c>
      <c r="T992" t="s">
        <v>938</v>
      </c>
      <c r="AB992">
        <v>0</v>
      </c>
      <c r="AC992">
        <v>0</v>
      </c>
    </row>
    <row r="993" spans="1:29">
      <c r="A993" t="s">
        <v>951</v>
      </c>
      <c r="I993">
        <v>0</v>
      </c>
      <c r="J993">
        <v>0</v>
      </c>
      <c r="T993" t="s">
        <v>938</v>
      </c>
      <c r="AB993">
        <v>0</v>
      </c>
      <c r="AC993">
        <v>0</v>
      </c>
    </row>
    <row r="994" spans="1:29">
      <c r="A994" t="s">
        <v>951</v>
      </c>
      <c r="I994">
        <v>0</v>
      </c>
      <c r="J994">
        <v>0</v>
      </c>
      <c r="T994" t="s">
        <v>938</v>
      </c>
      <c r="AB994">
        <v>0</v>
      </c>
      <c r="AC994">
        <v>0</v>
      </c>
    </row>
    <row r="995" spans="1:29">
      <c r="A995" t="s">
        <v>951</v>
      </c>
      <c r="I995">
        <v>0</v>
      </c>
      <c r="J995">
        <v>0</v>
      </c>
      <c r="T995" t="s">
        <v>938</v>
      </c>
      <c r="AB995">
        <v>0</v>
      </c>
      <c r="AC995">
        <v>0</v>
      </c>
    </row>
    <row r="996" spans="1:29">
      <c r="A996" t="s">
        <v>951</v>
      </c>
      <c r="I996">
        <v>0</v>
      </c>
      <c r="J996">
        <v>0</v>
      </c>
      <c r="T996" t="s">
        <v>938</v>
      </c>
      <c r="AB996">
        <v>0</v>
      </c>
      <c r="AC996">
        <v>0</v>
      </c>
    </row>
    <row r="997" spans="1:29">
      <c r="A997" t="s">
        <v>951</v>
      </c>
      <c r="I997">
        <v>0</v>
      </c>
      <c r="J997">
        <v>0</v>
      </c>
      <c r="T997" t="s">
        <v>938</v>
      </c>
      <c r="AB997">
        <v>0</v>
      </c>
      <c r="AC997">
        <v>0</v>
      </c>
    </row>
    <row r="998" spans="1:29">
      <c r="A998" t="s">
        <v>951</v>
      </c>
      <c r="I998">
        <v>0</v>
      </c>
      <c r="J998">
        <v>0</v>
      </c>
      <c r="T998" t="s">
        <v>938</v>
      </c>
      <c r="AB998">
        <v>0</v>
      </c>
      <c r="AC998">
        <v>0</v>
      </c>
    </row>
    <row r="999" spans="1:29">
      <c r="A999" t="s">
        <v>951</v>
      </c>
      <c r="I999">
        <v>0</v>
      </c>
      <c r="J999">
        <v>0</v>
      </c>
      <c r="T999" t="s">
        <v>938</v>
      </c>
      <c r="AB999">
        <v>0</v>
      </c>
      <c r="AC999">
        <v>0</v>
      </c>
    </row>
    <row r="1000" spans="1:29">
      <c r="A1000" t="s">
        <v>951</v>
      </c>
      <c r="I1000">
        <v>0</v>
      </c>
      <c r="J1000">
        <v>0</v>
      </c>
      <c r="T1000" t="s">
        <v>938</v>
      </c>
      <c r="AB1000">
        <v>0</v>
      </c>
      <c r="AC1000">
        <v>0</v>
      </c>
    </row>
    <row r="1001" spans="1:29">
      <c r="A1001" t="s">
        <v>951</v>
      </c>
      <c r="I1001">
        <v>0</v>
      </c>
      <c r="J1001">
        <v>0</v>
      </c>
      <c r="T1001" t="s">
        <v>938</v>
      </c>
      <c r="AB1001">
        <v>0</v>
      </c>
      <c r="AC1001">
        <v>0</v>
      </c>
    </row>
    <row r="1002" spans="1:29">
      <c r="A1002" t="s">
        <v>951</v>
      </c>
      <c r="I1002">
        <v>0</v>
      </c>
      <c r="J1002">
        <v>0</v>
      </c>
      <c r="T1002" t="s">
        <v>938</v>
      </c>
      <c r="AB1002">
        <v>0</v>
      </c>
      <c r="AC1002">
        <v>0</v>
      </c>
    </row>
    <row r="1003" spans="1:29">
      <c r="A1003" t="s">
        <v>951</v>
      </c>
      <c r="I1003">
        <v>0</v>
      </c>
      <c r="J1003">
        <v>0</v>
      </c>
      <c r="T1003" t="s">
        <v>938</v>
      </c>
      <c r="AB1003">
        <v>0</v>
      </c>
      <c r="AC1003">
        <v>0</v>
      </c>
    </row>
    <row r="1004" spans="1:29">
      <c r="A1004" t="s">
        <v>951</v>
      </c>
      <c r="I1004">
        <v>0</v>
      </c>
      <c r="J1004">
        <v>0</v>
      </c>
      <c r="T1004" t="s">
        <v>938</v>
      </c>
      <c r="AB1004">
        <v>0</v>
      </c>
      <c r="AC1004">
        <v>0</v>
      </c>
    </row>
    <row r="1005" spans="1:29">
      <c r="A1005" t="s">
        <v>951</v>
      </c>
      <c r="I1005">
        <v>0</v>
      </c>
      <c r="J1005">
        <v>0</v>
      </c>
      <c r="K1005" s="469"/>
      <c r="T1005" t="s">
        <v>938</v>
      </c>
      <c r="AB1005">
        <v>0</v>
      </c>
      <c r="AC1005">
        <v>0</v>
      </c>
    </row>
    <row r="1006" spans="1:29">
      <c r="A1006" t="s">
        <v>951</v>
      </c>
      <c r="I1006">
        <v>0</v>
      </c>
      <c r="J1006">
        <v>0</v>
      </c>
      <c r="T1006" t="s">
        <v>938</v>
      </c>
      <c r="AB1006">
        <v>0</v>
      </c>
      <c r="AC1006">
        <v>0</v>
      </c>
    </row>
    <row r="1007" spans="1:29">
      <c r="A1007" t="s">
        <v>951</v>
      </c>
      <c r="I1007">
        <v>0</v>
      </c>
      <c r="J1007">
        <v>0</v>
      </c>
      <c r="T1007" t="s">
        <v>938</v>
      </c>
      <c r="AB1007">
        <v>0</v>
      </c>
      <c r="AC1007">
        <v>0</v>
      </c>
    </row>
    <row r="1008" spans="1:29">
      <c r="A1008" t="s">
        <v>951</v>
      </c>
      <c r="I1008">
        <v>0</v>
      </c>
      <c r="J1008">
        <v>0</v>
      </c>
      <c r="T1008" t="s">
        <v>938</v>
      </c>
      <c r="AB1008">
        <v>0</v>
      </c>
      <c r="AC1008">
        <v>0</v>
      </c>
    </row>
    <row r="1009" spans="1:29">
      <c r="A1009" t="s">
        <v>951</v>
      </c>
      <c r="D1009" t="s">
        <v>1331</v>
      </c>
      <c r="I1009">
        <v>0</v>
      </c>
      <c r="J1009">
        <v>0</v>
      </c>
      <c r="T1009" t="s">
        <v>938</v>
      </c>
      <c r="AB1009">
        <v>0</v>
      </c>
      <c r="AC1009">
        <v>0</v>
      </c>
    </row>
    <row r="1010" spans="1:29">
      <c r="A1010" t="s">
        <v>951</v>
      </c>
      <c r="D1010" t="s">
        <v>1332</v>
      </c>
      <c r="I1010">
        <v>157276</v>
      </c>
      <c r="J1010">
        <v>0</v>
      </c>
      <c r="T1010" t="s">
        <v>938</v>
      </c>
      <c r="AB1010">
        <v>0</v>
      </c>
      <c r="AC1010">
        <v>0</v>
      </c>
    </row>
    <row r="1011" spans="1:29">
      <c r="A1011" t="s">
        <v>951</v>
      </c>
      <c r="D1011" t="s">
        <v>1333</v>
      </c>
      <c r="I1011">
        <v>0</v>
      </c>
      <c r="J1011">
        <v>0</v>
      </c>
      <c r="T1011" t="s">
        <v>938</v>
      </c>
      <c r="AB1011">
        <v>0</v>
      </c>
      <c r="AC1011">
        <v>0</v>
      </c>
    </row>
    <row r="1012" spans="1:29">
      <c r="A1012" t="s">
        <v>951</v>
      </c>
      <c r="D1012" t="s">
        <v>1334</v>
      </c>
      <c r="I1012">
        <v>0</v>
      </c>
      <c r="J1012">
        <v>157276</v>
      </c>
      <c r="T1012" t="s">
        <v>938</v>
      </c>
      <c r="AB1012">
        <v>0</v>
      </c>
      <c r="AC1012">
        <v>0</v>
      </c>
    </row>
    <row r="1013" spans="1:29">
      <c r="A1013" t="s">
        <v>951</v>
      </c>
      <c r="D1013" t="s">
        <v>1335</v>
      </c>
      <c r="I1013">
        <v>52684</v>
      </c>
      <c r="J1013">
        <v>0</v>
      </c>
      <c r="T1013" t="s">
        <v>938</v>
      </c>
      <c r="AB1013">
        <v>0</v>
      </c>
      <c r="AC1013">
        <v>0</v>
      </c>
    </row>
    <row r="1014" spans="1:29">
      <c r="A1014" t="s">
        <v>951</v>
      </c>
      <c r="D1014" t="s">
        <v>1336</v>
      </c>
      <c r="I1014">
        <v>209348</v>
      </c>
      <c r="J1014">
        <v>0</v>
      </c>
      <c r="T1014" t="s">
        <v>938</v>
      </c>
      <c r="AB1014">
        <v>0</v>
      </c>
      <c r="AC1014">
        <v>0</v>
      </c>
    </row>
    <row r="1015" spans="1:29">
      <c r="A1015" t="s">
        <v>951</v>
      </c>
      <c r="D1015" t="s">
        <v>1337</v>
      </c>
      <c r="I1015">
        <v>0</v>
      </c>
      <c r="J1015">
        <v>0</v>
      </c>
      <c r="T1015" t="s">
        <v>938</v>
      </c>
      <c r="AB1015">
        <v>0</v>
      </c>
      <c r="AC1015">
        <v>0</v>
      </c>
    </row>
    <row r="1016" spans="1:29">
      <c r="A1016" t="s">
        <v>951</v>
      </c>
      <c r="D1016" t="s">
        <v>1338</v>
      </c>
      <c r="I1016">
        <v>0</v>
      </c>
      <c r="J1016">
        <v>0</v>
      </c>
      <c r="T1016" t="s">
        <v>938</v>
      </c>
      <c r="AB1016">
        <v>0</v>
      </c>
      <c r="AC1016">
        <v>0</v>
      </c>
    </row>
    <row r="1017" spans="1:29">
      <c r="A1017" t="s">
        <v>951</v>
      </c>
      <c r="D1017" t="s">
        <v>1339</v>
      </c>
      <c r="I1017">
        <v>0</v>
      </c>
      <c r="J1017">
        <v>0</v>
      </c>
      <c r="T1017" t="s">
        <v>938</v>
      </c>
      <c r="AB1017">
        <v>0</v>
      </c>
      <c r="AC1017">
        <v>0</v>
      </c>
    </row>
    <row r="1018" spans="1:29">
      <c r="A1018" t="s">
        <v>951</v>
      </c>
      <c r="D1018" t="s">
        <v>1340</v>
      </c>
      <c r="I1018">
        <v>0</v>
      </c>
      <c r="J1018">
        <v>262032</v>
      </c>
      <c r="T1018" t="s">
        <v>938</v>
      </c>
      <c r="AB1018">
        <v>0</v>
      </c>
      <c r="AC1018">
        <v>0</v>
      </c>
    </row>
    <row r="1019" spans="1:29">
      <c r="A1019" t="s">
        <v>951</v>
      </c>
      <c r="D1019" t="s">
        <v>1341</v>
      </c>
      <c r="I1019">
        <v>0</v>
      </c>
      <c r="J1019">
        <v>-104756</v>
      </c>
      <c r="T1019" t="s">
        <v>938</v>
      </c>
      <c r="AB1019">
        <v>0</v>
      </c>
      <c r="AC1019">
        <v>0</v>
      </c>
    </row>
    <row r="1020" spans="1:29">
      <c r="A1020" t="s">
        <v>951</v>
      </c>
      <c r="D1020" t="s">
        <v>1342</v>
      </c>
    </row>
    <row r="1021" spans="1:29">
      <c r="A1021" t="s">
        <v>951</v>
      </c>
      <c r="D1021" t="s">
        <v>1342</v>
      </c>
    </row>
    <row r="1022" spans="1:29">
      <c r="A1022" t="s">
        <v>951</v>
      </c>
      <c r="D1022" t="s">
        <v>1342</v>
      </c>
    </row>
    <row r="1023" spans="1:29">
      <c r="A1023" t="s">
        <v>951</v>
      </c>
      <c r="D1023" t="s">
        <v>1342</v>
      </c>
      <c r="Y1023" t="s">
        <v>1343</v>
      </c>
      <c r="Z1023">
        <v>0</v>
      </c>
      <c r="AA1023">
        <v>0</v>
      </c>
      <c r="AB1023">
        <v>0</v>
      </c>
      <c r="AC1023">
        <v>0</v>
      </c>
    </row>
    <row r="1024" spans="1:29">
      <c r="A1024" t="s">
        <v>951</v>
      </c>
      <c r="D1024" t="s">
        <v>1342</v>
      </c>
      <c r="Y1024" t="s">
        <v>1344</v>
      </c>
      <c r="Z1024">
        <v>0</v>
      </c>
      <c r="AA1024">
        <v>0</v>
      </c>
      <c r="AB1024">
        <v>0</v>
      </c>
      <c r="AC1024">
        <v>0</v>
      </c>
    </row>
    <row r="1025" spans="1:29">
      <c r="A1025" t="s">
        <v>951</v>
      </c>
      <c r="D1025" t="s">
        <v>1342</v>
      </c>
      <c r="Y1025" t="s">
        <v>1345</v>
      </c>
      <c r="Z1025">
        <v>0</v>
      </c>
      <c r="AA1025">
        <v>0</v>
      </c>
      <c r="AB1025">
        <v>0</v>
      </c>
      <c r="AC1025">
        <v>0</v>
      </c>
    </row>
    <row r="1026" spans="1:29">
      <c r="A1026" t="s">
        <v>951</v>
      </c>
      <c r="D1026" t="s">
        <v>1342</v>
      </c>
      <c r="Y1026" t="s">
        <v>1346</v>
      </c>
      <c r="Z1026">
        <v>0</v>
      </c>
      <c r="AA1026">
        <v>0</v>
      </c>
      <c r="AB1026">
        <v>0</v>
      </c>
      <c r="AC1026">
        <v>0</v>
      </c>
    </row>
    <row r="1027" spans="1:29">
      <c r="A1027" t="s">
        <v>951</v>
      </c>
      <c r="D1027" t="s">
        <v>1342</v>
      </c>
      <c r="Y1027" t="s">
        <v>1347</v>
      </c>
      <c r="Z1027">
        <v>0</v>
      </c>
      <c r="AA1027">
        <v>0</v>
      </c>
      <c r="AB1027">
        <v>0</v>
      </c>
      <c r="AC1027">
        <v>0</v>
      </c>
    </row>
    <row r="1028" spans="1:29">
      <c r="A1028" t="s">
        <v>951</v>
      </c>
      <c r="D1028" t="s">
        <v>1342</v>
      </c>
      <c r="Z1028">
        <v>0</v>
      </c>
      <c r="AA1028">
        <v>0</v>
      </c>
      <c r="AB1028">
        <v>0</v>
      </c>
      <c r="AC1028">
        <v>0</v>
      </c>
    </row>
    <row r="1029" spans="1:29">
      <c r="A1029" t="s">
        <v>951</v>
      </c>
      <c r="D1029" t="s">
        <v>1342</v>
      </c>
      <c r="Y1029" t="s">
        <v>1348</v>
      </c>
      <c r="Z1029">
        <v>0</v>
      </c>
      <c r="AA1029">
        <v>0</v>
      </c>
      <c r="AB1029">
        <v>0</v>
      </c>
      <c r="AC1029">
        <v>0</v>
      </c>
    </row>
    <row r="1030" spans="1:29">
      <c r="A1030" t="s">
        <v>951</v>
      </c>
      <c r="D1030" t="s">
        <v>1342</v>
      </c>
      <c r="Y1030" t="s">
        <v>1349</v>
      </c>
      <c r="Z1030">
        <v>8450000</v>
      </c>
      <c r="AA1030">
        <v>10190940</v>
      </c>
      <c r="AB1030">
        <v>8450000</v>
      </c>
      <c r="AC1030">
        <v>0</v>
      </c>
    </row>
    <row r="1031" spans="1:29">
      <c r="A1031" t="s">
        <v>951</v>
      </c>
      <c r="D1031" t="s">
        <v>1342</v>
      </c>
      <c r="Y1031" t="s">
        <v>1350</v>
      </c>
      <c r="Z1031">
        <v>23023</v>
      </c>
      <c r="AA1031">
        <v>0</v>
      </c>
      <c r="AB1031">
        <v>23023.3</v>
      </c>
      <c r="AC1031">
        <v>-0.3</v>
      </c>
    </row>
    <row r="1032" spans="1:29">
      <c r="A1032" t="s">
        <v>951</v>
      </c>
      <c r="D1032" t="s">
        <v>1342</v>
      </c>
      <c r="Y1032" t="s">
        <v>1351</v>
      </c>
      <c r="Z1032">
        <v>499920</v>
      </c>
      <c r="AA1032">
        <v>300000</v>
      </c>
      <c r="AB1032">
        <v>499920</v>
      </c>
      <c r="AC1032">
        <v>0</v>
      </c>
    </row>
    <row r="1033" spans="1:29">
      <c r="A1033" t="s">
        <v>951</v>
      </c>
      <c r="D1033" t="s">
        <v>1342</v>
      </c>
      <c r="Y1033" t="s">
        <v>1352</v>
      </c>
      <c r="Z1033">
        <v>0</v>
      </c>
      <c r="AA1033">
        <v>0</v>
      </c>
      <c r="AB1033">
        <v>0</v>
      </c>
      <c r="AC1033">
        <v>0</v>
      </c>
    </row>
    <row r="1034" spans="1:29">
      <c r="A1034" t="s">
        <v>951</v>
      </c>
      <c r="D1034" t="s">
        <v>1342</v>
      </c>
      <c r="Y1034" t="s">
        <v>1353</v>
      </c>
      <c r="Z1034">
        <v>0</v>
      </c>
      <c r="AA1034">
        <v>0</v>
      </c>
      <c r="AB1034">
        <v>0</v>
      </c>
      <c r="AC1034">
        <v>0</v>
      </c>
    </row>
    <row r="1035" spans="1:29">
      <c r="A1035" t="s">
        <v>951</v>
      </c>
      <c r="D1035" t="s">
        <v>1342</v>
      </c>
      <c r="Y1035" t="s">
        <v>1354</v>
      </c>
      <c r="Z1035">
        <v>8972943</v>
      </c>
      <c r="AA1035">
        <v>10490940</v>
      </c>
      <c r="AB1035">
        <v>8972943.3000000007</v>
      </c>
      <c r="AC1035">
        <v>-0.3</v>
      </c>
    </row>
    <row r="1036" spans="1:29">
      <c r="A1036" t="s">
        <v>951</v>
      </c>
      <c r="D1036" t="s">
        <v>1342</v>
      </c>
      <c r="Y1036" t="s">
        <v>1355</v>
      </c>
      <c r="Z1036">
        <v>8972943</v>
      </c>
      <c r="AA1036">
        <v>10490940</v>
      </c>
      <c r="AB1036">
        <v>8972943.3000000007</v>
      </c>
      <c r="AC1036">
        <v>-0.3</v>
      </c>
    </row>
    <row r="1037" spans="1:29">
      <c r="A1037" t="s">
        <v>951</v>
      </c>
      <c r="D1037" t="s">
        <v>1342</v>
      </c>
      <c r="Y1037" t="s">
        <v>1356</v>
      </c>
      <c r="Z1037">
        <v>246494</v>
      </c>
      <c r="AA1037">
        <v>0</v>
      </c>
      <c r="AB1037">
        <v>246493.76</v>
      </c>
      <c r="AC1037">
        <v>0.24</v>
      </c>
    </row>
    <row r="1038" spans="1:29">
      <c r="A1038" t="s">
        <v>951</v>
      </c>
      <c r="D1038" t="s">
        <v>1342</v>
      </c>
      <c r="Y1038" t="s">
        <v>1357</v>
      </c>
      <c r="Z1038">
        <v>8726449</v>
      </c>
      <c r="AA1038">
        <v>10490940</v>
      </c>
      <c r="AB1038">
        <v>8726449.5399999991</v>
      </c>
      <c r="AC1038">
        <v>-0.54</v>
      </c>
    </row>
    <row r="1039" spans="1:29">
      <c r="A1039" t="s">
        <v>951</v>
      </c>
      <c r="D1039" t="s">
        <v>1342</v>
      </c>
      <c r="Z1039">
        <v>0</v>
      </c>
      <c r="AA1039">
        <v>0</v>
      </c>
      <c r="AB1039">
        <v>0</v>
      </c>
      <c r="AC1039">
        <v>0</v>
      </c>
    </row>
    <row r="1040" spans="1:29">
      <c r="A1040" t="s">
        <v>951</v>
      </c>
      <c r="D1040" t="s">
        <v>1342</v>
      </c>
      <c r="Y1040" t="s">
        <v>1358</v>
      </c>
      <c r="Z1040">
        <v>0</v>
      </c>
      <c r="AA1040">
        <v>0</v>
      </c>
      <c r="AB1040">
        <v>0</v>
      </c>
      <c r="AC1040">
        <v>0</v>
      </c>
    </row>
    <row r="1041" spans="1:29">
      <c r="A1041" t="s">
        <v>951</v>
      </c>
      <c r="D1041" t="s">
        <v>1342</v>
      </c>
      <c r="Y1041" t="s">
        <v>1359</v>
      </c>
      <c r="Z1041">
        <v>0</v>
      </c>
      <c r="AA1041">
        <v>0</v>
      </c>
      <c r="AB1041">
        <v>0</v>
      </c>
      <c r="AC1041">
        <v>0</v>
      </c>
    </row>
    <row r="1042" spans="1:29">
      <c r="A1042" t="s">
        <v>951</v>
      </c>
      <c r="D1042" t="s">
        <v>1342</v>
      </c>
      <c r="Y1042" t="s">
        <v>1360</v>
      </c>
      <c r="Z1042">
        <v>5964363</v>
      </c>
      <c r="AA1042">
        <v>6141400</v>
      </c>
      <c r="AB1042">
        <v>5964363.3799999999</v>
      </c>
      <c r="AC1042">
        <v>-0.38</v>
      </c>
    </row>
    <row r="1043" spans="1:29">
      <c r="A1043" t="s">
        <v>951</v>
      </c>
      <c r="D1043" t="s">
        <v>1342</v>
      </c>
      <c r="Y1043" t="s">
        <v>1361</v>
      </c>
      <c r="Z1043">
        <v>2328414</v>
      </c>
      <c r="AA1043">
        <v>2713040</v>
      </c>
      <c r="AB1043">
        <v>2328413.9700000002</v>
      </c>
      <c r="AC1043">
        <v>0.03</v>
      </c>
    </row>
    <row r="1044" spans="1:29">
      <c r="A1044" t="s">
        <v>951</v>
      </c>
      <c r="D1044" t="s">
        <v>1342</v>
      </c>
      <c r="Y1044" t="s">
        <v>1362</v>
      </c>
      <c r="Z1044">
        <v>36320</v>
      </c>
      <c r="AA1044">
        <v>36500</v>
      </c>
      <c r="AB1044">
        <v>36320.019999999997</v>
      </c>
      <c r="AC1044">
        <v>-0.02</v>
      </c>
    </row>
    <row r="1045" spans="1:29">
      <c r="A1045" t="s">
        <v>951</v>
      </c>
      <c r="D1045" t="s">
        <v>1342</v>
      </c>
      <c r="Y1045" t="s">
        <v>1363</v>
      </c>
      <c r="Z1045">
        <v>8329097</v>
      </c>
      <c r="AA1045">
        <v>8890940</v>
      </c>
      <c r="AB1045">
        <v>8329097.3700000001</v>
      </c>
      <c r="AC1045">
        <v>-0.37</v>
      </c>
    </row>
    <row r="1046" spans="1:29">
      <c r="A1046" t="s">
        <v>951</v>
      </c>
      <c r="D1046" t="s">
        <v>1342</v>
      </c>
      <c r="Z1046">
        <v>0</v>
      </c>
      <c r="AA1046">
        <v>0</v>
      </c>
      <c r="AB1046">
        <v>0</v>
      </c>
      <c r="AC1046">
        <v>0</v>
      </c>
    </row>
    <row r="1047" spans="1:29">
      <c r="A1047" t="s">
        <v>951</v>
      </c>
      <c r="D1047" t="s">
        <v>1342</v>
      </c>
      <c r="Y1047" t="s">
        <v>1364</v>
      </c>
      <c r="Z1047">
        <v>0</v>
      </c>
      <c r="AA1047">
        <v>0</v>
      </c>
      <c r="AB1047">
        <v>0</v>
      </c>
      <c r="AC1047">
        <v>0</v>
      </c>
    </row>
    <row r="1048" spans="1:29">
      <c r="A1048" t="s">
        <v>951</v>
      </c>
      <c r="D1048" t="s">
        <v>1342</v>
      </c>
      <c r="Y1048" t="s">
        <v>1365</v>
      </c>
      <c r="Z1048">
        <v>208983</v>
      </c>
      <c r="AA1048">
        <v>800000</v>
      </c>
      <c r="AB1048">
        <v>208983.02</v>
      </c>
      <c r="AC1048">
        <v>-0.02</v>
      </c>
    </row>
    <row r="1049" spans="1:29">
      <c r="A1049" t="s">
        <v>951</v>
      </c>
      <c r="D1049" t="s">
        <v>1342</v>
      </c>
      <c r="Y1049" t="s">
        <v>1143</v>
      </c>
      <c r="Z1049">
        <v>0</v>
      </c>
      <c r="AA1049">
        <v>200000</v>
      </c>
      <c r="AB1049">
        <v>0</v>
      </c>
      <c r="AC1049">
        <v>0</v>
      </c>
    </row>
    <row r="1050" spans="1:29">
      <c r="A1050" t="s">
        <v>951</v>
      </c>
      <c r="D1050" t="s">
        <v>1342</v>
      </c>
      <c r="Y1050" t="s">
        <v>1171</v>
      </c>
      <c r="Z1050">
        <v>0</v>
      </c>
      <c r="AA1050">
        <v>0</v>
      </c>
      <c r="AB1050">
        <v>0</v>
      </c>
      <c r="AC1050">
        <v>0</v>
      </c>
    </row>
    <row r="1051" spans="1:29">
      <c r="A1051" t="s">
        <v>951</v>
      </c>
      <c r="D1051" t="s">
        <v>1342</v>
      </c>
      <c r="Y1051" t="s">
        <v>1366</v>
      </c>
      <c r="Z1051">
        <v>0</v>
      </c>
      <c r="AA1051">
        <v>0</v>
      </c>
      <c r="AB1051">
        <v>0</v>
      </c>
      <c r="AC1051">
        <v>0</v>
      </c>
    </row>
    <row r="1052" spans="1:29">
      <c r="A1052" t="s">
        <v>951</v>
      </c>
      <c r="D1052" t="s">
        <v>1342</v>
      </c>
      <c r="Y1052" t="s">
        <v>1367</v>
      </c>
      <c r="Z1052">
        <v>0</v>
      </c>
      <c r="AA1052">
        <v>0</v>
      </c>
      <c r="AB1052">
        <v>0</v>
      </c>
      <c r="AC1052">
        <v>0</v>
      </c>
    </row>
    <row r="1053" spans="1:29">
      <c r="A1053" t="s">
        <v>951</v>
      </c>
      <c r="D1053" t="s">
        <v>1342</v>
      </c>
      <c r="Y1053" t="s">
        <v>1198</v>
      </c>
      <c r="Z1053">
        <v>0</v>
      </c>
      <c r="AA1053">
        <v>0</v>
      </c>
      <c r="AB1053">
        <v>0</v>
      </c>
      <c r="AC1053">
        <v>0</v>
      </c>
    </row>
    <row r="1054" spans="1:29">
      <c r="A1054" t="s">
        <v>951</v>
      </c>
      <c r="D1054" t="s">
        <v>1342</v>
      </c>
      <c r="Y1054" t="s">
        <v>1368</v>
      </c>
      <c r="Z1054">
        <v>208983</v>
      </c>
      <c r="AA1054">
        <v>1000000</v>
      </c>
      <c r="AB1054">
        <v>208983.02</v>
      </c>
      <c r="AC1054">
        <v>-0.02</v>
      </c>
    </row>
    <row r="1055" spans="1:29">
      <c r="A1055" t="s">
        <v>951</v>
      </c>
      <c r="D1055" t="s">
        <v>1342</v>
      </c>
      <c r="Z1055">
        <v>0</v>
      </c>
      <c r="AA1055">
        <v>0</v>
      </c>
      <c r="AB1055">
        <v>0</v>
      </c>
      <c r="AC1055">
        <v>0</v>
      </c>
    </row>
    <row r="1056" spans="1:29">
      <c r="A1056" t="s">
        <v>951</v>
      </c>
      <c r="D1056" t="s">
        <v>1342</v>
      </c>
      <c r="Y1056" t="s">
        <v>1369</v>
      </c>
      <c r="Z1056">
        <v>2125</v>
      </c>
      <c r="AA1056">
        <v>0</v>
      </c>
      <c r="AB1056">
        <v>2125</v>
      </c>
      <c r="AC1056">
        <v>0</v>
      </c>
    </row>
    <row r="1057" spans="1:29">
      <c r="A1057" t="s">
        <v>951</v>
      </c>
      <c r="D1057" t="s">
        <v>1342</v>
      </c>
      <c r="Y1057" t="s">
        <v>1370</v>
      </c>
      <c r="Z1057">
        <v>291000</v>
      </c>
      <c r="AA1057">
        <v>600000</v>
      </c>
      <c r="AB1057">
        <v>291000</v>
      </c>
      <c r="AC1057">
        <v>0</v>
      </c>
    </row>
    <row r="1058" spans="1:29">
      <c r="A1058" t="s">
        <v>951</v>
      </c>
      <c r="D1058" t="s">
        <v>1342</v>
      </c>
      <c r="Y1058" t="s">
        <v>1371</v>
      </c>
      <c r="Z1058">
        <v>0</v>
      </c>
      <c r="AA1058">
        <v>0</v>
      </c>
      <c r="AB1058">
        <v>0</v>
      </c>
      <c r="AC1058">
        <v>0</v>
      </c>
    </row>
    <row r="1059" spans="1:29">
      <c r="A1059" t="s">
        <v>951</v>
      </c>
      <c r="D1059" t="s">
        <v>1342</v>
      </c>
      <c r="Y1059" t="s">
        <v>1372</v>
      </c>
      <c r="Z1059">
        <v>0</v>
      </c>
      <c r="AA1059">
        <v>0</v>
      </c>
      <c r="AB1059">
        <v>0</v>
      </c>
      <c r="AC1059">
        <v>0</v>
      </c>
    </row>
    <row r="1060" spans="1:29">
      <c r="A1060" t="s">
        <v>951</v>
      </c>
      <c r="D1060" t="s">
        <v>1342</v>
      </c>
      <c r="Y1060" t="s">
        <v>1373</v>
      </c>
      <c r="Z1060">
        <v>293125</v>
      </c>
      <c r="AA1060">
        <v>600000</v>
      </c>
      <c r="AB1060">
        <v>293125</v>
      </c>
      <c r="AC1060">
        <v>0</v>
      </c>
    </row>
    <row r="1061" spans="1:29">
      <c r="A1061" t="s">
        <v>951</v>
      </c>
      <c r="D1061" t="s">
        <v>1342</v>
      </c>
      <c r="Z1061">
        <v>0</v>
      </c>
      <c r="AA1061">
        <v>0</v>
      </c>
      <c r="AB1061">
        <v>0</v>
      </c>
      <c r="AC1061">
        <v>0</v>
      </c>
    </row>
    <row r="1062" spans="1:29">
      <c r="A1062" t="s">
        <v>951</v>
      </c>
      <c r="D1062" t="s">
        <v>1342</v>
      </c>
      <c r="Y1062" t="s">
        <v>1374</v>
      </c>
      <c r="Z1062">
        <v>8831205</v>
      </c>
      <c r="AA1062">
        <v>10490940</v>
      </c>
      <c r="AB1062">
        <v>8831205.3900000006</v>
      </c>
      <c r="AC1062">
        <v>-0.39</v>
      </c>
    </row>
    <row r="1063" spans="1:29">
      <c r="A1063" t="s">
        <v>951</v>
      </c>
      <c r="D1063" t="s">
        <v>1342</v>
      </c>
      <c r="Z1063">
        <v>0</v>
      </c>
      <c r="AA1063">
        <v>0</v>
      </c>
      <c r="AB1063">
        <v>0</v>
      </c>
      <c r="AC1063">
        <v>0</v>
      </c>
    </row>
    <row r="1064" spans="1:29">
      <c r="A1064" t="s">
        <v>951</v>
      </c>
      <c r="D1064" t="s">
        <v>1342</v>
      </c>
      <c r="Y1064" t="s">
        <v>1375</v>
      </c>
      <c r="Z1064">
        <v>-104756</v>
      </c>
      <c r="AA1064">
        <v>0</v>
      </c>
      <c r="AB1064">
        <v>-104755.85</v>
      </c>
      <c r="AC1064">
        <v>-0.15</v>
      </c>
    </row>
    <row r="1065" spans="1:29">
      <c r="A1065" t="s">
        <v>951</v>
      </c>
      <c r="D1065" t="s">
        <v>1342</v>
      </c>
      <c r="Z1065">
        <v>0</v>
      </c>
      <c r="AA1065">
        <v>0</v>
      </c>
      <c r="AB1065">
        <v>0</v>
      </c>
      <c r="AC1065">
        <v>0</v>
      </c>
    </row>
    <row r="1066" spans="1:29">
      <c r="A1066" t="s">
        <v>951</v>
      </c>
      <c r="D1066" t="s">
        <v>1342</v>
      </c>
      <c r="Y1066" t="s">
        <v>1376</v>
      </c>
      <c r="Z1066">
        <v>-104756</v>
      </c>
      <c r="AA1066">
        <v>0</v>
      </c>
      <c r="AB1066">
        <v>-104756</v>
      </c>
      <c r="AC1066">
        <v>0</v>
      </c>
    </row>
    <row r="1067" spans="1:29">
      <c r="A1067" t="s">
        <v>951</v>
      </c>
      <c r="D1067" t="s">
        <v>1342</v>
      </c>
      <c r="Y1067" t="s">
        <v>1377</v>
      </c>
      <c r="Z1067">
        <v>0</v>
      </c>
      <c r="AA1067">
        <v>0</v>
      </c>
      <c r="AB1067">
        <v>0</v>
      </c>
      <c r="AC1067">
        <v>0</v>
      </c>
    </row>
    <row r="1068" spans="1:29">
      <c r="A1068" t="s">
        <v>951</v>
      </c>
      <c r="D1068" t="s">
        <v>1342</v>
      </c>
      <c r="Z1068">
        <v>-104756</v>
      </c>
      <c r="AA1068">
        <v>0</v>
      </c>
      <c r="AB1068">
        <v>-104756</v>
      </c>
      <c r="AC1068">
        <v>0</v>
      </c>
    </row>
    <row r="1069" spans="1:29">
      <c r="A1069" t="s">
        <v>951</v>
      </c>
    </row>
    <row r="1070" spans="1:29">
      <c r="A1070" t="s">
        <v>951</v>
      </c>
    </row>
    <row r="1071" spans="1:29">
      <c r="A1071" t="s">
        <v>951</v>
      </c>
    </row>
    <row r="1072" spans="1:29">
      <c r="A1072" t="s">
        <v>951</v>
      </c>
      <c r="D1072" t="s">
        <v>1378</v>
      </c>
      <c r="Y1072" t="s">
        <v>1379</v>
      </c>
      <c r="Z1072">
        <v>0</v>
      </c>
    </row>
    <row r="1073" spans="1:30">
      <c r="A1073" t="s">
        <v>951</v>
      </c>
      <c r="D1073" t="s">
        <v>1378</v>
      </c>
      <c r="Y1073" t="s">
        <v>1380</v>
      </c>
      <c r="Z1073">
        <v>0</v>
      </c>
      <c r="AD1073" t="s">
        <v>1381</v>
      </c>
    </row>
    <row r="1074" spans="1:30">
      <c r="A1074" t="s">
        <v>951</v>
      </c>
      <c r="D1074" t="s">
        <v>1378</v>
      </c>
      <c r="Z1074">
        <v>0</v>
      </c>
    </row>
    <row r="1075" spans="1:30">
      <c r="A1075" t="s">
        <v>951</v>
      </c>
      <c r="D1075" t="s">
        <v>1378</v>
      </c>
      <c r="Y1075" t="s">
        <v>1382</v>
      </c>
      <c r="Z1075">
        <v>0</v>
      </c>
      <c r="AD1075" t="s">
        <v>952</v>
      </c>
    </row>
    <row r="1076" spans="1:30">
      <c r="A1076" t="s">
        <v>951</v>
      </c>
      <c r="D1076" t="s">
        <v>1378</v>
      </c>
      <c r="Z1076">
        <v>0</v>
      </c>
      <c r="AD1076" t="s">
        <v>938</v>
      </c>
    </row>
    <row r="1077" spans="1:30">
      <c r="A1077" t="s">
        <v>951</v>
      </c>
      <c r="D1077" t="s">
        <v>1378</v>
      </c>
      <c r="Z1077">
        <v>0</v>
      </c>
    </row>
    <row r="1078" spans="1:30">
      <c r="A1078" t="s">
        <v>951</v>
      </c>
      <c r="D1078" t="s">
        <v>1378</v>
      </c>
      <c r="Y1078" t="s">
        <v>1383</v>
      </c>
      <c r="Z1078">
        <v>0</v>
      </c>
      <c r="AD1078" t="s">
        <v>1384</v>
      </c>
    </row>
    <row r="1079" spans="1:30">
      <c r="A1079" t="s">
        <v>951</v>
      </c>
      <c r="D1079" t="s">
        <v>1378</v>
      </c>
      <c r="Z1079">
        <v>0</v>
      </c>
    </row>
    <row r="1080" spans="1:30">
      <c r="A1080" t="s">
        <v>951</v>
      </c>
      <c r="D1080" t="s">
        <v>1378</v>
      </c>
      <c r="Y1080" t="s">
        <v>1385</v>
      </c>
      <c r="Z1080">
        <v>1109700</v>
      </c>
      <c r="AD1080" t="s">
        <v>1386</v>
      </c>
    </row>
    <row r="1081" spans="1:30">
      <c r="A1081" t="s">
        <v>951</v>
      </c>
      <c r="D1081" t="s">
        <v>1378</v>
      </c>
      <c r="Y1081" t="s">
        <v>1387</v>
      </c>
      <c r="Z1081">
        <v>0</v>
      </c>
      <c r="AD1081" t="s">
        <v>1388</v>
      </c>
    </row>
    <row r="1082" spans="1:30">
      <c r="A1082" t="s">
        <v>951</v>
      </c>
      <c r="D1082" t="s">
        <v>1378</v>
      </c>
      <c r="Y1082" t="s">
        <v>1389</v>
      </c>
      <c r="Z1082">
        <v>0</v>
      </c>
      <c r="AD1082" t="s">
        <v>1390</v>
      </c>
    </row>
    <row r="1083" spans="1:30">
      <c r="A1083" t="s">
        <v>951</v>
      </c>
      <c r="D1083" t="s">
        <v>1378</v>
      </c>
      <c r="Z1083">
        <v>0</v>
      </c>
    </row>
    <row r="1084" spans="1:30">
      <c r="A1084" t="s">
        <v>951</v>
      </c>
      <c r="D1084" t="s">
        <v>1378</v>
      </c>
      <c r="Y1084" t="s">
        <v>1391</v>
      </c>
      <c r="Z1084">
        <v>1109700</v>
      </c>
      <c r="AD1084" t="s">
        <v>1392</v>
      </c>
    </row>
    <row r="1085" spans="1:30">
      <c r="A1085" t="s">
        <v>951</v>
      </c>
      <c r="D1085" t="s">
        <v>1378</v>
      </c>
      <c r="Z1085">
        <v>0</v>
      </c>
      <c r="AD1085" t="s">
        <v>1393</v>
      </c>
    </row>
    <row r="1086" spans="1:30">
      <c r="A1086" t="s">
        <v>951</v>
      </c>
      <c r="D1086" t="s">
        <v>1378</v>
      </c>
      <c r="Y1086" t="s">
        <v>1394</v>
      </c>
      <c r="Z1086">
        <v>0</v>
      </c>
      <c r="AD1086" t="s">
        <v>700</v>
      </c>
    </row>
    <row r="1087" spans="1:30">
      <c r="A1087" t="s">
        <v>951</v>
      </c>
      <c r="D1087" t="s">
        <v>1378</v>
      </c>
      <c r="Z1087">
        <v>0</v>
      </c>
      <c r="AD1087" t="s">
        <v>701</v>
      </c>
    </row>
    <row r="1088" spans="1:30">
      <c r="A1088" t="s">
        <v>951</v>
      </c>
      <c r="D1088" t="s">
        <v>1378</v>
      </c>
      <c r="Y1088" t="s">
        <v>1395</v>
      </c>
      <c r="Z1088">
        <v>1088802</v>
      </c>
      <c r="AD1088" t="s">
        <v>1396</v>
      </c>
    </row>
    <row r="1089" spans="1:30">
      <c r="A1089" t="s">
        <v>951</v>
      </c>
      <c r="D1089" t="s">
        <v>1378</v>
      </c>
      <c r="Y1089" t="s">
        <v>1397</v>
      </c>
      <c r="Z1089">
        <v>0</v>
      </c>
      <c r="AD1089" t="s">
        <v>1398</v>
      </c>
    </row>
    <row r="1090" spans="1:30">
      <c r="A1090" t="s">
        <v>951</v>
      </c>
      <c r="D1090" t="s">
        <v>1378</v>
      </c>
      <c r="Z1090">
        <v>0</v>
      </c>
      <c r="AD1090" t="s">
        <v>1399</v>
      </c>
    </row>
    <row r="1091" spans="1:30">
      <c r="A1091" t="s">
        <v>951</v>
      </c>
      <c r="D1091" t="s">
        <v>1378</v>
      </c>
      <c r="Y1091" t="s">
        <v>1400</v>
      </c>
      <c r="Z1091">
        <v>0</v>
      </c>
      <c r="AD1091" t="s">
        <v>1401</v>
      </c>
    </row>
    <row r="1092" spans="1:30">
      <c r="A1092" t="s">
        <v>951</v>
      </c>
      <c r="D1092" t="s">
        <v>1378</v>
      </c>
      <c r="Z1092">
        <v>0</v>
      </c>
    </row>
    <row r="1093" spans="1:30">
      <c r="A1093" t="s">
        <v>951</v>
      </c>
      <c r="D1093" t="s">
        <v>1378</v>
      </c>
      <c r="Y1093" t="s">
        <v>1402</v>
      </c>
      <c r="Z1093">
        <v>20898</v>
      </c>
      <c r="AD1093" t="s">
        <v>1403</v>
      </c>
    </row>
    <row r="1094" spans="1:30">
      <c r="A1094" t="s">
        <v>951</v>
      </c>
      <c r="D1094" t="s">
        <v>1378</v>
      </c>
      <c r="Y1094" t="s">
        <v>1404</v>
      </c>
      <c r="Z1094">
        <v>0</v>
      </c>
      <c r="AD1094" t="s">
        <v>1405</v>
      </c>
    </row>
    <row r="1095" spans="1:30">
      <c r="A1095" t="s">
        <v>951</v>
      </c>
      <c r="D1095" t="s">
        <v>1378</v>
      </c>
      <c r="Y1095" t="s">
        <v>1406</v>
      </c>
      <c r="Z1095">
        <v>1109700</v>
      </c>
      <c r="AD1095" t="s">
        <v>1407</v>
      </c>
    </row>
    <row r="1096" spans="1:30">
      <c r="A1096" t="s">
        <v>951</v>
      </c>
    </row>
    <row r="1097" spans="1:30">
      <c r="A1097" t="s">
        <v>951</v>
      </c>
    </row>
    <row r="1098" spans="1:30">
      <c r="A1098" t="s">
        <v>951</v>
      </c>
    </row>
    <row r="1099" spans="1:30">
      <c r="A1099" t="s">
        <v>951</v>
      </c>
      <c r="D1099" t="s">
        <v>1408</v>
      </c>
      <c r="Y1099" t="s">
        <v>1409</v>
      </c>
      <c r="Z1099">
        <v>0</v>
      </c>
      <c r="AB1099">
        <v>0</v>
      </c>
      <c r="AC1099">
        <v>0</v>
      </c>
    </row>
    <row r="1100" spans="1:30">
      <c r="A1100" t="s">
        <v>951</v>
      </c>
      <c r="D1100" t="s">
        <v>1408</v>
      </c>
      <c r="Y1100" t="s">
        <v>1410</v>
      </c>
      <c r="Z1100">
        <v>0</v>
      </c>
      <c r="AB1100">
        <v>0</v>
      </c>
      <c r="AC1100">
        <v>0</v>
      </c>
      <c r="AD1100" t="s">
        <v>1381</v>
      </c>
    </row>
    <row r="1101" spans="1:30">
      <c r="A1101" t="s">
        <v>951</v>
      </c>
      <c r="D1101" t="s">
        <v>1408</v>
      </c>
      <c r="Y1101" t="s">
        <v>1411</v>
      </c>
      <c r="Z1101">
        <v>0</v>
      </c>
      <c r="AB1101">
        <v>0</v>
      </c>
      <c r="AC1101">
        <v>0</v>
      </c>
      <c r="AD1101" t="s">
        <v>952</v>
      </c>
    </row>
    <row r="1102" spans="1:30">
      <c r="A1102" t="s">
        <v>951</v>
      </c>
      <c r="D1102" t="s">
        <v>1408</v>
      </c>
      <c r="Y1102" t="s">
        <v>1412</v>
      </c>
      <c r="Z1102">
        <v>0</v>
      </c>
      <c r="AB1102">
        <v>0</v>
      </c>
      <c r="AC1102">
        <v>0</v>
      </c>
      <c r="AD1102" t="s">
        <v>938</v>
      </c>
    </row>
    <row r="1103" spans="1:30">
      <c r="A1103" t="s">
        <v>951</v>
      </c>
      <c r="D1103" t="s">
        <v>1408</v>
      </c>
      <c r="Y1103" t="s">
        <v>1413</v>
      </c>
      <c r="Z1103">
        <v>0</v>
      </c>
      <c r="AB1103">
        <v>0</v>
      </c>
      <c r="AC1103">
        <v>0</v>
      </c>
      <c r="AD1103" t="s">
        <v>1384</v>
      </c>
    </row>
    <row r="1104" spans="1:30">
      <c r="A1104" t="s">
        <v>951</v>
      </c>
      <c r="D1104" t="s">
        <v>1408</v>
      </c>
      <c r="Y1104" t="s">
        <v>1414</v>
      </c>
      <c r="Z1104">
        <v>209348</v>
      </c>
      <c r="AB1104">
        <v>209347.7</v>
      </c>
      <c r="AC1104">
        <v>0.3</v>
      </c>
      <c r="AD1104" t="s">
        <v>1386</v>
      </c>
    </row>
    <row r="1105" spans="1:30">
      <c r="A1105" t="s">
        <v>951</v>
      </c>
      <c r="D1105" t="s">
        <v>1408</v>
      </c>
      <c r="Y1105" t="s">
        <v>1415</v>
      </c>
      <c r="Z1105">
        <v>52684</v>
      </c>
      <c r="AB1105">
        <v>52683.75</v>
      </c>
      <c r="AC1105">
        <v>0.25</v>
      </c>
      <c r="AD1105" t="s">
        <v>1388</v>
      </c>
    </row>
    <row r="1106" spans="1:30">
      <c r="A1106" t="s">
        <v>951</v>
      </c>
      <c r="D1106" t="s">
        <v>1408</v>
      </c>
      <c r="Y1106" t="s">
        <v>1416</v>
      </c>
      <c r="Z1106">
        <v>8450000</v>
      </c>
      <c r="AB1106">
        <v>8450000</v>
      </c>
      <c r="AC1106">
        <v>0</v>
      </c>
      <c r="AD1106" t="s">
        <v>1390</v>
      </c>
    </row>
    <row r="1107" spans="1:30">
      <c r="A1107" t="s">
        <v>951</v>
      </c>
      <c r="D1107" t="s">
        <v>1408</v>
      </c>
      <c r="Y1107" t="s">
        <v>1417</v>
      </c>
      <c r="Z1107">
        <v>499920</v>
      </c>
      <c r="AB1107">
        <v>499920</v>
      </c>
      <c r="AC1107">
        <v>0</v>
      </c>
      <c r="AD1107" t="s">
        <v>1392</v>
      </c>
    </row>
    <row r="1108" spans="1:30">
      <c r="A1108" t="s">
        <v>951</v>
      </c>
      <c r="D1108" t="s">
        <v>1408</v>
      </c>
      <c r="Y1108" t="s">
        <v>1418</v>
      </c>
      <c r="Z1108">
        <v>0</v>
      </c>
      <c r="AB1108">
        <v>0</v>
      </c>
      <c r="AC1108">
        <v>0</v>
      </c>
      <c r="AD1108" t="s">
        <v>1393</v>
      </c>
    </row>
    <row r="1109" spans="1:30">
      <c r="A1109" t="s">
        <v>951</v>
      </c>
      <c r="D1109" t="s">
        <v>1408</v>
      </c>
      <c r="Y1109" t="s">
        <v>1419</v>
      </c>
      <c r="Z1109">
        <v>23023</v>
      </c>
      <c r="AB1109">
        <v>23023.3</v>
      </c>
      <c r="AC1109">
        <v>-0.3</v>
      </c>
      <c r="AD1109" t="s">
        <v>700</v>
      </c>
    </row>
    <row r="1110" spans="1:30">
      <c r="A1110" t="s">
        <v>951</v>
      </c>
      <c r="D1110" t="s">
        <v>1408</v>
      </c>
      <c r="Y1110" t="s">
        <v>1420</v>
      </c>
      <c r="Z1110">
        <v>9234975</v>
      </c>
      <c r="AB1110">
        <v>9234974.75</v>
      </c>
      <c r="AC1110">
        <v>0.25</v>
      </c>
      <c r="AD1110" t="s">
        <v>1396</v>
      </c>
    </row>
    <row r="1111" spans="1:30">
      <c r="A1111" t="s">
        <v>951</v>
      </c>
      <c r="D1111" t="s">
        <v>1408</v>
      </c>
      <c r="Z1111">
        <v>0</v>
      </c>
      <c r="AB1111">
        <v>0</v>
      </c>
      <c r="AC1111">
        <v>0</v>
      </c>
      <c r="AD1111" t="s">
        <v>1398</v>
      </c>
    </row>
    <row r="1112" spans="1:30">
      <c r="A1112" t="s">
        <v>951</v>
      </c>
      <c r="D1112" t="s">
        <v>1408</v>
      </c>
      <c r="Y1112" t="s">
        <v>1421</v>
      </c>
      <c r="Z1112">
        <v>0</v>
      </c>
      <c r="AB1112">
        <v>0</v>
      </c>
      <c r="AC1112">
        <v>0</v>
      </c>
      <c r="AD1112" t="s">
        <v>1422</v>
      </c>
    </row>
    <row r="1113" spans="1:30">
      <c r="A1113" t="s">
        <v>951</v>
      </c>
      <c r="D1113" t="s">
        <v>1408</v>
      </c>
      <c r="Y1113" t="s">
        <v>1423</v>
      </c>
      <c r="Z1113">
        <v>8292777</v>
      </c>
      <c r="AB1113">
        <v>8292777.3499999996</v>
      </c>
      <c r="AC1113">
        <v>-0.35</v>
      </c>
      <c r="AD1113" t="s">
        <v>1399</v>
      </c>
    </row>
    <row r="1114" spans="1:30">
      <c r="A1114" t="s">
        <v>951</v>
      </c>
      <c r="D1114" t="s">
        <v>1408</v>
      </c>
      <c r="Y1114" t="s">
        <v>1424</v>
      </c>
      <c r="Z1114">
        <v>36320</v>
      </c>
      <c r="AB1114">
        <v>36320.019999999997</v>
      </c>
      <c r="AC1114">
        <v>-0.02</v>
      </c>
      <c r="AD1114" t="s">
        <v>1401</v>
      </c>
    </row>
    <row r="1115" spans="1:30">
      <c r="A1115" t="s">
        <v>951</v>
      </c>
      <c r="D1115" t="s">
        <v>1408</v>
      </c>
      <c r="Y1115" t="s">
        <v>1425</v>
      </c>
      <c r="Z1115">
        <v>157276</v>
      </c>
      <c r="AB1115">
        <v>157275.6</v>
      </c>
      <c r="AC1115">
        <v>0.4</v>
      </c>
      <c r="AD1115" t="s">
        <v>1403</v>
      </c>
    </row>
    <row r="1116" spans="1:30">
      <c r="A1116" t="s">
        <v>951</v>
      </c>
      <c r="D1116" t="s">
        <v>1408</v>
      </c>
      <c r="Y1116" t="s">
        <v>1426</v>
      </c>
      <c r="Z1116">
        <v>246494</v>
      </c>
      <c r="AB1116">
        <v>246493.76</v>
      </c>
      <c r="AC1116">
        <v>0.24</v>
      </c>
      <c r="AD1116" t="s">
        <v>1405</v>
      </c>
    </row>
    <row r="1117" spans="1:30">
      <c r="A1117" t="s">
        <v>951</v>
      </c>
      <c r="D1117" t="s">
        <v>1408</v>
      </c>
      <c r="Y1117" t="s">
        <v>1427</v>
      </c>
      <c r="Z1117">
        <v>291000</v>
      </c>
      <c r="AB1117">
        <v>291000</v>
      </c>
      <c r="AC1117">
        <v>0</v>
      </c>
      <c r="AD1117" t="s">
        <v>1407</v>
      </c>
    </row>
    <row r="1118" spans="1:30">
      <c r="A1118" t="s">
        <v>951</v>
      </c>
      <c r="D1118" t="s">
        <v>1408</v>
      </c>
      <c r="Y1118" t="s">
        <v>1428</v>
      </c>
      <c r="Z1118">
        <v>0</v>
      </c>
      <c r="AB1118">
        <v>0</v>
      </c>
      <c r="AC1118">
        <v>0</v>
      </c>
      <c r="AD1118" t="s">
        <v>1429</v>
      </c>
    </row>
    <row r="1119" spans="1:30">
      <c r="A1119" t="s">
        <v>951</v>
      </c>
      <c r="D1119" t="s">
        <v>1408</v>
      </c>
      <c r="Y1119" t="s">
        <v>1369</v>
      </c>
      <c r="Z1119">
        <v>2125</v>
      </c>
      <c r="AB1119">
        <v>2125</v>
      </c>
      <c r="AC1119">
        <v>0</v>
      </c>
      <c r="AD1119" t="s">
        <v>1430</v>
      </c>
    </row>
    <row r="1120" spans="1:30">
      <c r="A1120" t="s">
        <v>951</v>
      </c>
      <c r="D1120" t="s">
        <v>1408</v>
      </c>
      <c r="Y1120" t="s">
        <v>1431</v>
      </c>
      <c r="Z1120">
        <v>9025992</v>
      </c>
      <c r="AB1120">
        <v>9025991.7300000004</v>
      </c>
      <c r="AC1120">
        <v>0.27</v>
      </c>
      <c r="AD1120" t="s">
        <v>1123</v>
      </c>
    </row>
    <row r="1121" spans="1:30">
      <c r="A1121" t="s">
        <v>951</v>
      </c>
      <c r="D1121" t="s">
        <v>1408</v>
      </c>
      <c r="Z1121">
        <v>0</v>
      </c>
      <c r="AB1121">
        <v>0</v>
      </c>
      <c r="AC1121">
        <v>0</v>
      </c>
      <c r="AD1121" t="s">
        <v>1285</v>
      </c>
    </row>
    <row r="1122" spans="1:30">
      <c r="A1122" t="s">
        <v>951</v>
      </c>
      <c r="D1122" t="s">
        <v>1408</v>
      </c>
      <c r="Y1122" t="s">
        <v>1432</v>
      </c>
      <c r="Z1122">
        <v>208983</v>
      </c>
      <c r="AB1122">
        <v>208983.02</v>
      </c>
      <c r="AC1122">
        <v>-0.02</v>
      </c>
      <c r="AD1122" t="s">
        <v>1286</v>
      </c>
    </row>
    <row r="1123" spans="1:30">
      <c r="A1123" t="s">
        <v>951</v>
      </c>
      <c r="D1123" t="s">
        <v>1408</v>
      </c>
      <c r="Z1123">
        <v>0</v>
      </c>
      <c r="AB1123">
        <v>0</v>
      </c>
      <c r="AC1123">
        <v>0</v>
      </c>
      <c r="AD1123" t="s">
        <v>1433</v>
      </c>
    </row>
    <row r="1124" spans="1:30">
      <c r="A1124" t="s">
        <v>951</v>
      </c>
      <c r="D1124" t="s">
        <v>1408</v>
      </c>
      <c r="Y1124" t="s">
        <v>1434</v>
      </c>
      <c r="Z1124">
        <v>0</v>
      </c>
      <c r="AB1124">
        <v>0</v>
      </c>
      <c r="AC1124">
        <v>0</v>
      </c>
      <c r="AD1124" t="s">
        <v>1435</v>
      </c>
    </row>
    <row r="1125" spans="1:30">
      <c r="A1125" t="s">
        <v>951</v>
      </c>
      <c r="D1125" t="s">
        <v>1408</v>
      </c>
      <c r="Y1125" t="s">
        <v>1436</v>
      </c>
      <c r="Z1125">
        <v>0</v>
      </c>
      <c r="AB1125">
        <v>0</v>
      </c>
      <c r="AC1125">
        <v>0</v>
      </c>
      <c r="AD1125" t="s">
        <v>1437</v>
      </c>
    </row>
    <row r="1126" spans="1:30">
      <c r="A1126" t="s">
        <v>951</v>
      </c>
      <c r="D1126" t="s">
        <v>1408</v>
      </c>
      <c r="Y1126" t="s">
        <v>1438</v>
      </c>
      <c r="Z1126">
        <v>0</v>
      </c>
      <c r="AB1126">
        <v>0</v>
      </c>
      <c r="AC1126">
        <v>0</v>
      </c>
      <c r="AD1126" t="s">
        <v>1439</v>
      </c>
    </row>
    <row r="1127" spans="1:30">
      <c r="A1127" t="s">
        <v>951</v>
      </c>
      <c r="D1127" t="s">
        <v>1408</v>
      </c>
      <c r="Y1127" t="s">
        <v>1440</v>
      </c>
      <c r="Z1127">
        <v>0</v>
      </c>
      <c r="AB1127">
        <v>0</v>
      </c>
      <c r="AC1127">
        <v>0</v>
      </c>
      <c r="AD1127" t="s">
        <v>1287</v>
      </c>
    </row>
    <row r="1128" spans="1:30">
      <c r="A1128" t="s">
        <v>951</v>
      </c>
      <c r="D1128" t="s">
        <v>1408</v>
      </c>
      <c r="Y1128" t="s">
        <v>1441</v>
      </c>
      <c r="Z1128">
        <v>0</v>
      </c>
      <c r="AB1128">
        <v>0</v>
      </c>
      <c r="AC1128">
        <v>0</v>
      </c>
      <c r="AD1128" t="s">
        <v>1442</v>
      </c>
    </row>
    <row r="1129" spans="1:30">
      <c r="A1129" t="s">
        <v>951</v>
      </c>
      <c r="D1129" t="s">
        <v>1408</v>
      </c>
      <c r="Y1129" t="s">
        <v>1443</v>
      </c>
      <c r="Z1129">
        <v>0</v>
      </c>
      <c r="AB1129">
        <v>0</v>
      </c>
      <c r="AC1129">
        <v>0</v>
      </c>
      <c r="AD1129" t="s">
        <v>1289</v>
      </c>
    </row>
    <row r="1130" spans="1:30">
      <c r="A1130" t="s">
        <v>951</v>
      </c>
      <c r="D1130" t="s">
        <v>1408</v>
      </c>
      <c r="Z1130">
        <v>0</v>
      </c>
      <c r="AB1130">
        <v>0</v>
      </c>
      <c r="AC1130">
        <v>0</v>
      </c>
      <c r="AD1130" t="s">
        <v>1444</v>
      </c>
    </row>
    <row r="1131" spans="1:30">
      <c r="A1131" t="s">
        <v>951</v>
      </c>
      <c r="D1131" t="s">
        <v>1408</v>
      </c>
      <c r="Y1131" t="s">
        <v>1421</v>
      </c>
      <c r="Z1131">
        <v>0</v>
      </c>
      <c r="AB1131">
        <v>0</v>
      </c>
      <c r="AC1131">
        <v>0</v>
      </c>
      <c r="AD1131" t="s">
        <v>1290</v>
      </c>
    </row>
    <row r="1132" spans="1:30">
      <c r="A1132" t="s">
        <v>951</v>
      </c>
      <c r="D1132" t="s">
        <v>1408</v>
      </c>
      <c r="Y1132" t="s">
        <v>1445</v>
      </c>
      <c r="Z1132">
        <v>208983</v>
      </c>
      <c r="AB1132">
        <v>208983.02</v>
      </c>
      <c r="AC1132">
        <v>-0.02</v>
      </c>
      <c r="AD1132" t="s">
        <v>1291</v>
      </c>
    </row>
    <row r="1133" spans="1:30">
      <c r="A1133" t="s">
        <v>951</v>
      </c>
      <c r="D1133" t="s">
        <v>1408</v>
      </c>
      <c r="Y1133" t="s">
        <v>1446</v>
      </c>
      <c r="Z1133">
        <v>0</v>
      </c>
      <c r="AB1133">
        <v>0</v>
      </c>
      <c r="AC1133">
        <v>0</v>
      </c>
      <c r="AD1133" t="s">
        <v>1447</v>
      </c>
    </row>
    <row r="1134" spans="1:30">
      <c r="A1134" t="s">
        <v>951</v>
      </c>
      <c r="D1134" t="s">
        <v>1408</v>
      </c>
      <c r="Y1134" t="s">
        <v>1448</v>
      </c>
      <c r="Z1134">
        <v>208983</v>
      </c>
      <c r="AB1134">
        <v>208983.02</v>
      </c>
      <c r="AC1134">
        <v>-0.02</v>
      </c>
      <c r="AD1134" t="s">
        <v>1449</v>
      </c>
    </row>
    <row r="1135" spans="1:30">
      <c r="A1135" t="s">
        <v>951</v>
      </c>
      <c r="D1135" t="s">
        <v>1408</v>
      </c>
      <c r="Z1135">
        <v>0</v>
      </c>
      <c r="AB1135">
        <v>0</v>
      </c>
      <c r="AC1135">
        <v>0</v>
      </c>
      <c r="AD1135" t="s">
        <v>1450</v>
      </c>
    </row>
    <row r="1136" spans="1:30">
      <c r="A1136" t="s">
        <v>951</v>
      </c>
      <c r="D1136" t="s">
        <v>1408</v>
      </c>
      <c r="Y1136" t="s">
        <v>1451</v>
      </c>
      <c r="Z1136">
        <v>-208983</v>
      </c>
      <c r="AB1136">
        <v>-208983.02</v>
      </c>
      <c r="AC1136">
        <v>0.02</v>
      </c>
      <c r="AD1136" t="s">
        <v>1452</v>
      </c>
    </row>
    <row r="1137" spans="1:30">
      <c r="A1137" t="s">
        <v>951</v>
      </c>
      <c r="D1137" t="s">
        <v>1408</v>
      </c>
      <c r="Z1137">
        <v>0</v>
      </c>
      <c r="AB1137">
        <v>0</v>
      </c>
      <c r="AC1137">
        <v>0</v>
      </c>
      <c r="AD1137" t="s">
        <v>1453</v>
      </c>
    </row>
    <row r="1138" spans="1:30">
      <c r="A1138" t="s">
        <v>951</v>
      </c>
      <c r="D1138" t="s">
        <v>1408</v>
      </c>
      <c r="Y1138" t="s">
        <v>1454</v>
      </c>
      <c r="Z1138">
        <v>0</v>
      </c>
      <c r="AB1138">
        <v>0</v>
      </c>
      <c r="AC1138">
        <v>0</v>
      </c>
      <c r="AD1138" t="s">
        <v>1455</v>
      </c>
    </row>
    <row r="1139" spans="1:30">
      <c r="A1139" t="s">
        <v>951</v>
      </c>
      <c r="D1139" t="s">
        <v>1408</v>
      </c>
      <c r="Y1139" t="s">
        <v>1456</v>
      </c>
      <c r="Z1139">
        <v>0</v>
      </c>
      <c r="AB1139">
        <v>0</v>
      </c>
      <c r="AC1139">
        <v>0</v>
      </c>
      <c r="AD1139" t="s">
        <v>1292</v>
      </c>
    </row>
    <row r="1140" spans="1:30">
      <c r="A1140" t="s">
        <v>951</v>
      </c>
      <c r="D1140" t="s">
        <v>1408</v>
      </c>
      <c r="Y1140" t="s">
        <v>1457</v>
      </c>
      <c r="Z1140">
        <v>0</v>
      </c>
      <c r="AB1140">
        <v>0</v>
      </c>
      <c r="AC1140">
        <v>0</v>
      </c>
      <c r="AD1140" t="s">
        <v>1458</v>
      </c>
    </row>
    <row r="1141" spans="1:30">
      <c r="A1141" t="s">
        <v>951</v>
      </c>
      <c r="D1141" t="s">
        <v>1408</v>
      </c>
      <c r="Y1141" t="s">
        <v>1459</v>
      </c>
      <c r="Z1141">
        <v>0</v>
      </c>
      <c r="AB1141">
        <v>0</v>
      </c>
      <c r="AC1141">
        <v>0</v>
      </c>
      <c r="AD1141" t="s">
        <v>1460</v>
      </c>
    </row>
    <row r="1142" spans="1:30">
      <c r="A1142" t="s">
        <v>951</v>
      </c>
      <c r="D1142" t="s">
        <v>1408</v>
      </c>
      <c r="Y1142" t="s">
        <v>1461</v>
      </c>
      <c r="Z1142">
        <v>0</v>
      </c>
      <c r="AB1142">
        <v>0</v>
      </c>
      <c r="AC1142">
        <v>0</v>
      </c>
      <c r="AD1142" t="s">
        <v>1462</v>
      </c>
    </row>
    <row r="1143" spans="1:30">
      <c r="A1143" t="s">
        <v>951</v>
      </c>
      <c r="D1143" t="s">
        <v>1408</v>
      </c>
      <c r="Y1143" t="s">
        <v>1463</v>
      </c>
      <c r="Z1143">
        <v>0</v>
      </c>
      <c r="AB1143">
        <v>0</v>
      </c>
      <c r="AC1143">
        <v>0</v>
      </c>
      <c r="AD1143" t="s">
        <v>1464</v>
      </c>
    </row>
    <row r="1144" spans="1:30">
      <c r="A1144" t="s">
        <v>951</v>
      </c>
      <c r="D1144" t="s">
        <v>1408</v>
      </c>
      <c r="Z1144">
        <v>0</v>
      </c>
      <c r="AB1144">
        <v>0</v>
      </c>
      <c r="AC1144">
        <v>0</v>
      </c>
      <c r="AD1144" t="s">
        <v>1465</v>
      </c>
    </row>
    <row r="1145" spans="1:30">
      <c r="A1145" t="s">
        <v>951</v>
      </c>
      <c r="D1145" t="s">
        <v>1408</v>
      </c>
      <c r="Y1145" t="s">
        <v>1421</v>
      </c>
      <c r="Z1145">
        <v>0</v>
      </c>
      <c r="AB1145">
        <v>0</v>
      </c>
      <c r="AC1145">
        <v>0</v>
      </c>
      <c r="AD1145" t="s">
        <v>1466</v>
      </c>
    </row>
    <row r="1146" spans="1:30">
      <c r="A1146" t="s">
        <v>951</v>
      </c>
      <c r="D1146" t="s">
        <v>1408</v>
      </c>
      <c r="Y1146" t="s">
        <v>1467</v>
      </c>
      <c r="Z1146">
        <v>0</v>
      </c>
      <c r="AB1146">
        <v>0</v>
      </c>
      <c r="AC1146">
        <v>0</v>
      </c>
      <c r="AD1146" t="s">
        <v>1468</v>
      </c>
    </row>
    <row r="1147" spans="1:30">
      <c r="A1147" t="s">
        <v>951</v>
      </c>
      <c r="D1147" t="s">
        <v>1408</v>
      </c>
      <c r="Y1147" t="s">
        <v>1469</v>
      </c>
      <c r="Z1147">
        <v>0</v>
      </c>
      <c r="AB1147">
        <v>0</v>
      </c>
      <c r="AC1147">
        <v>0</v>
      </c>
      <c r="AD1147" t="s">
        <v>1470</v>
      </c>
    </row>
    <row r="1148" spans="1:30">
      <c r="A1148" t="s">
        <v>951</v>
      </c>
      <c r="D1148" t="s">
        <v>1408</v>
      </c>
      <c r="Y1148" t="s">
        <v>1471</v>
      </c>
      <c r="Z1148">
        <v>0</v>
      </c>
      <c r="AB1148">
        <v>0</v>
      </c>
      <c r="AC1148">
        <v>0</v>
      </c>
      <c r="AD1148" t="s">
        <v>1472</v>
      </c>
    </row>
    <row r="1149" spans="1:30">
      <c r="A1149" t="s">
        <v>951</v>
      </c>
      <c r="D1149" t="s">
        <v>1408</v>
      </c>
      <c r="Z1149">
        <v>0</v>
      </c>
      <c r="AB1149">
        <v>0</v>
      </c>
      <c r="AC1149">
        <v>0</v>
      </c>
      <c r="AD1149" t="s">
        <v>1473</v>
      </c>
    </row>
    <row r="1150" spans="1:30">
      <c r="A1150" t="s">
        <v>951</v>
      </c>
      <c r="D1150" t="s">
        <v>1408</v>
      </c>
      <c r="Y1150" t="s">
        <v>1474</v>
      </c>
      <c r="Z1150">
        <v>0</v>
      </c>
      <c r="AB1150">
        <v>0</v>
      </c>
      <c r="AC1150">
        <v>0</v>
      </c>
      <c r="AD1150" t="s">
        <v>1475</v>
      </c>
    </row>
    <row r="1151" spans="1:30">
      <c r="A1151" t="s">
        <v>951</v>
      </c>
      <c r="D1151" t="s">
        <v>1408</v>
      </c>
      <c r="Z1151">
        <v>0</v>
      </c>
      <c r="AB1151">
        <v>0</v>
      </c>
      <c r="AC1151">
        <v>0</v>
      </c>
      <c r="AD1151" t="s">
        <v>1476</v>
      </c>
    </row>
    <row r="1152" spans="1:30">
      <c r="A1152" t="s">
        <v>951</v>
      </c>
      <c r="D1152" t="s">
        <v>1408</v>
      </c>
      <c r="Y1152" t="s">
        <v>1477</v>
      </c>
      <c r="Z1152">
        <v>0</v>
      </c>
      <c r="AB1152">
        <v>0</v>
      </c>
      <c r="AC1152">
        <v>0</v>
      </c>
      <c r="AD1152" t="s">
        <v>1478</v>
      </c>
    </row>
    <row r="1153" spans="1:30">
      <c r="A1153" t="s">
        <v>951</v>
      </c>
      <c r="D1153" t="s">
        <v>1408</v>
      </c>
      <c r="Y1153" t="s">
        <v>1479</v>
      </c>
      <c r="Z1153">
        <v>0</v>
      </c>
      <c r="AB1153">
        <v>0</v>
      </c>
      <c r="AC1153">
        <v>0</v>
      </c>
      <c r="AD1153" t="s">
        <v>1480</v>
      </c>
    </row>
    <row r="1154" spans="1:30">
      <c r="A1154" t="s">
        <v>951</v>
      </c>
      <c r="D1154" t="s">
        <v>1408</v>
      </c>
      <c r="Y1154" t="s">
        <v>1481</v>
      </c>
      <c r="Z1154">
        <v>0</v>
      </c>
      <c r="AB1154">
        <v>0</v>
      </c>
      <c r="AC1154">
        <v>0</v>
      </c>
      <c r="AD1154" t="s">
        <v>1482</v>
      </c>
    </row>
    <row r="1155" spans="1:30">
      <c r="A1155" t="s">
        <v>951</v>
      </c>
      <c r="D1155" t="s">
        <v>1408</v>
      </c>
      <c r="I1155">
        <v>9999999</v>
      </c>
      <c r="Y1155" t="s">
        <v>1483</v>
      </c>
      <c r="Z1155">
        <v>0</v>
      </c>
      <c r="AB1155">
        <v>0</v>
      </c>
      <c r="AC1155">
        <v>0</v>
      </c>
      <c r="AD1155" t="s">
        <v>1484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9"/>
  <sheetViews>
    <sheetView topLeftCell="D1" workbookViewId="0">
      <selection activeCell="H3" sqref="H3:T3"/>
    </sheetView>
  </sheetViews>
  <sheetFormatPr defaultRowHeight="15"/>
  <cols>
    <col min="2" max="2" width="20" customWidth="1"/>
    <col min="3" max="3" width="75.7109375" customWidth="1"/>
    <col min="4" max="4" width="11.42578125" style="492" customWidth="1"/>
    <col min="5" max="5" width="13.42578125" customWidth="1"/>
    <col min="6" max="6" width="9.85546875" customWidth="1"/>
  </cols>
  <sheetData>
    <row r="1" spans="1:20" ht="15.75">
      <c r="A1" s="432"/>
      <c r="B1" s="433"/>
      <c r="C1" s="64"/>
      <c r="D1" s="432"/>
      <c r="E1" s="55"/>
      <c r="F1" s="307" t="s">
        <v>740</v>
      </c>
    </row>
    <row r="2" spans="1:20" ht="20.25">
      <c r="A2" s="1175" t="s">
        <v>741</v>
      </c>
      <c r="B2" s="1175"/>
      <c r="C2" s="1175"/>
      <c r="D2" s="1175"/>
      <c r="E2" s="1175"/>
      <c r="F2" s="1175"/>
    </row>
    <row r="3" spans="1:20" ht="18.75">
      <c r="A3" s="432"/>
      <c r="B3" s="433"/>
      <c r="C3" s="64"/>
      <c r="D3" s="432"/>
      <c r="E3" s="55"/>
      <c r="F3" s="55"/>
      <c r="H3" s="1410"/>
      <c r="I3" s="1411"/>
      <c r="J3" s="1411"/>
      <c r="K3" s="1411"/>
      <c r="L3" s="1411"/>
      <c r="M3" s="1411"/>
      <c r="N3" s="1411"/>
      <c r="O3" s="1411"/>
      <c r="P3" s="1411"/>
      <c r="Q3" s="1411"/>
      <c r="R3" s="281"/>
      <c r="S3" s="281"/>
      <c r="T3" s="281"/>
    </row>
    <row r="4" spans="1:20">
      <c r="A4" s="432"/>
      <c r="B4" s="433"/>
      <c r="C4" s="64"/>
      <c r="D4" s="432"/>
      <c r="E4" s="55"/>
      <c r="F4" s="55"/>
    </row>
    <row r="5" spans="1:20" ht="30">
      <c r="A5" s="434" t="s">
        <v>443</v>
      </c>
      <c r="B5" s="434" t="s">
        <v>742</v>
      </c>
      <c r="C5" s="434" t="s">
        <v>743</v>
      </c>
      <c r="D5" s="434" t="s">
        <v>744</v>
      </c>
      <c r="E5" s="434" t="s">
        <v>745</v>
      </c>
      <c r="F5" s="434" t="s">
        <v>515</v>
      </c>
    </row>
    <row r="6" spans="1:20">
      <c r="A6" s="435">
        <v>1</v>
      </c>
      <c r="B6" s="436" t="s">
        <v>746</v>
      </c>
      <c r="C6" s="437" t="s">
        <v>820</v>
      </c>
      <c r="D6" s="487"/>
      <c r="E6" s="486" t="s">
        <v>745</v>
      </c>
      <c r="F6" s="436"/>
    </row>
    <row r="7" spans="1:20">
      <c r="A7" s="435">
        <v>2</v>
      </c>
      <c r="B7" s="436" t="s">
        <v>747</v>
      </c>
      <c r="C7" s="437" t="s">
        <v>821</v>
      </c>
      <c r="D7" s="487"/>
      <c r="E7" s="486" t="s">
        <v>745</v>
      </c>
      <c r="F7" s="436"/>
    </row>
    <row r="8" spans="1:20" ht="30">
      <c r="A8" s="435">
        <v>3</v>
      </c>
      <c r="B8" s="436" t="s">
        <v>748</v>
      </c>
      <c r="C8" s="437" t="s">
        <v>370</v>
      </c>
      <c r="D8" s="487"/>
      <c r="E8" s="486" t="s">
        <v>745</v>
      </c>
      <c r="F8" s="436"/>
    </row>
    <row r="9" spans="1:20">
      <c r="A9" s="435">
        <v>4</v>
      </c>
      <c r="B9" s="436" t="s">
        <v>749</v>
      </c>
      <c r="C9" s="437" t="s">
        <v>374</v>
      </c>
      <c r="D9" s="487"/>
      <c r="E9" s="486" t="s">
        <v>745</v>
      </c>
      <c r="F9" s="436"/>
    </row>
    <row r="10" spans="1:20">
      <c r="A10" s="435">
        <v>5</v>
      </c>
      <c r="B10" s="436" t="s">
        <v>750</v>
      </c>
      <c r="C10" s="437" t="s">
        <v>822</v>
      </c>
      <c r="D10" s="487" t="s">
        <v>1509</v>
      </c>
      <c r="E10" s="436"/>
      <c r="F10" s="436"/>
      <c r="G10" s="1"/>
    </row>
    <row r="11" spans="1:20">
      <c r="A11" s="435">
        <v>6</v>
      </c>
      <c r="B11" s="436" t="s">
        <v>751</v>
      </c>
      <c r="C11" s="437" t="s">
        <v>822</v>
      </c>
      <c r="D11" s="487" t="s">
        <v>1509</v>
      </c>
      <c r="E11" s="436"/>
      <c r="F11" s="436"/>
      <c r="G11" s="1"/>
      <c r="H11" s="1"/>
    </row>
    <row r="12" spans="1:20" ht="75">
      <c r="A12" s="435">
        <v>7</v>
      </c>
      <c r="B12" s="436" t="s">
        <v>752</v>
      </c>
      <c r="C12" s="437" t="s">
        <v>753</v>
      </c>
      <c r="D12" s="487"/>
      <c r="E12" s="436" t="s">
        <v>745</v>
      </c>
      <c r="F12" s="436"/>
      <c r="G12" s="1"/>
      <c r="H12" s="1"/>
    </row>
    <row r="13" spans="1:20" ht="45">
      <c r="A13" s="435">
        <v>8</v>
      </c>
      <c r="B13" s="436" t="s">
        <v>754</v>
      </c>
      <c r="C13" s="437" t="s">
        <v>755</v>
      </c>
      <c r="D13" s="487"/>
      <c r="E13" s="436" t="s">
        <v>745</v>
      </c>
      <c r="F13" s="436"/>
      <c r="G13" s="1"/>
      <c r="H13" s="1"/>
    </row>
    <row r="14" spans="1:20" ht="75">
      <c r="A14" s="435">
        <v>9</v>
      </c>
      <c r="B14" s="436" t="s">
        <v>756</v>
      </c>
      <c r="C14" s="437" t="s">
        <v>757</v>
      </c>
      <c r="D14" s="487"/>
      <c r="E14" s="436" t="s">
        <v>745</v>
      </c>
      <c r="F14" s="436"/>
      <c r="G14" s="1"/>
      <c r="H14" s="1"/>
    </row>
    <row r="15" spans="1:20" ht="45">
      <c r="A15" s="435">
        <v>10</v>
      </c>
      <c r="B15" s="436" t="s">
        <v>758</v>
      </c>
      <c r="C15" s="437" t="s">
        <v>759</v>
      </c>
      <c r="D15" s="487"/>
      <c r="E15" s="436" t="s">
        <v>745</v>
      </c>
      <c r="F15" s="436"/>
      <c r="G15" s="1"/>
      <c r="H15" s="1"/>
    </row>
    <row r="16" spans="1:20">
      <c r="A16" s="435">
        <v>11</v>
      </c>
      <c r="B16" s="436" t="s">
        <v>760</v>
      </c>
      <c r="C16" s="438" t="s">
        <v>19</v>
      </c>
      <c r="D16" s="487" t="s">
        <v>1509</v>
      </c>
      <c r="E16" s="436"/>
      <c r="F16" s="436"/>
      <c r="G16" s="1"/>
      <c r="H16" s="1"/>
    </row>
    <row r="17" spans="1:8">
      <c r="A17" s="435">
        <v>12</v>
      </c>
      <c r="B17" s="436" t="s">
        <v>761</v>
      </c>
      <c r="C17" s="437" t="s">
        <v>242</v>
      </c>
      <c r="D17" s="487" t="s">
        <v>1509</v>
      </c>
      <c r="E17" s="436"/>
      <c r="F17" s="436"/>
      <c r="G17" s="1"/>
      <c r="H17" s="1"/>
    </row>
    <row r="18" spans="1:8">
      <c r="A18" s="435">
        <v>13</v>
      </c>
      <c r="B18" s="436" t="s">
        <v>762</v>
      </c>
      <c r="C18" s="438" t="s">
        <v>823</v>
      </c>
      <c r="D18" s="487" t="s">
        <v>1509</v>
      </c>
      <c r="E18" s="436"/>
      <c r="F18" s="436"/>
      <c r="G18" s="1"/>
      <c r="H18" s="1"/>
    </row>
    <row r="19" spans="1:8">
      <c r="A19" s="435">
        <v>14</v>
      </c>
      <c r="B19" s="436" t="s">
        <v>763</v>
      </c>
      <c r="C19" s="439" t="s">
        <v>764</v>
      </c>
      <c r="D19" s="487" t="s">
        <v>1509</v>
      </c>
      <c r="E19" s="436"/>
      <c r="F19" s="436"/>
      <c r="G19" s="1"/>
      <c r="H19" s="1"/>
    </row>
    <row r="20" spans="1:8">
      <c r="A20" s="435">
        <v>15</v>
      </c>
      <c r="B20" s="436" t="s">
        <v>765</v>
      </c>
      <c r="C20" s="55" t="s">
        <v>766</v>
      </c>
      <c r="D20" s="487" t="s">
        <v>1509</v>
      </c>
      <c r="E20" s="436"/>
      <c r="F20" s="436"/>
      <c r="G20" s="1"/>
      <c r="H20" s="1"/>
    </row>
    <row r="21" spans="1:8">
      <c r="A21" s="435">
        <v>16</v>
      </c>
      <c r="B21" s="436" t="s">
        <v>767</v>
      </c>
      <c r="C21" s="438" t="s">
        <v>768</v>
      </c>
      <c r="D21" s="487" t="s">
        <v>1509</v>
      </c>
      <c r="E21" s="436"/>
      <c r="F21" s="436"/>
      <c r="G21" s="1"/>
      <c r="H21" s="1"/>
    </row>
    <row r="22" spans="1:8">
      <c r="A22" s="435">
        <v>17</v>
      </c>
      <c r="B22" s="436" t="s">
        <v>769</v>
      </c>
      <c r="C22" s="438" t="s">
        <v>824</v>
      </c>
      <c r="D22" s="487" t="s">
        <v>1509</v>
      </c>
      <c r="E22" s="436"/>
      <c r="F22" s="436"/>
      <c r="G22" s="1"/>
      <c r="H22" s="1"/>
    </row>
    <row r="23" spans="1:8">
      <c r="A23" s="435">
        <v>18</v>
      </c>
      <c r="B23" s="436" t="s">
        <v>770</v>
      </c>
      <c r="C23" s="438" t="s">
        <v>825</v>
      </c>
      <c r="D23" s="487" t="s">
        <v>1509</v>
      </c>
      <c r="E23" s="436"/>
      <c r="F23" s="436"/>
      <c r="G23" s="1"/>
      <c r="H23" s="1"/>
    </row>
    <row r="24" spans="1:8">
      <c r="A24" s="435">
        <v>19</v>
      </c>
      <c r="B24" s="436" t="s">
        <v>771</v>
      </c>
      <c r="C24" s="438" t="s">
        <v>826</v>
      </c>
      <c r="D24" s="487" t="s">
        <v>1509</v>
      </c>
      <c r="E24" s="436"/>
      <c r="F24" s="436"/>
      <c r="G24" s="1"/>
      <c r="H24" s="1"/>
    </row>
    <row r="25" spans="1:8">
      <c r="A25" s="435">
        <v>20</v>
      </c>
      <c r="B25" s="436" t="s">
        <v>772</v>
      </c>
      <c r="C25" s="436" t="s">
        <v>827</v>
      </c>
      <c r="D25" s="487" t="s">
        <v>1509</v>
      </c>
      <c r="E25" s="436"/>
      <c r="F25" s="436"/>
      <c r="G25" s="1"/>
      <c r="H25" s="1"/>
    </row>
    <row r="26" spans="1:8">
      <c r="A26" s="435">
        <v>21</v>
      </c>
      <c r="B26" s="436" t="s">
        <v>773</v>
      </c>
      <c r="C26" s="438" t="s">
        <v>774</v>
      </c>
      <c r="D26" s="487" t="s">
        <v>1509</v>
      </c>
      <c r="E26" s="436"/>
      <c r="F26" s="436"/>
      <c r="G26" s="1"/>
      <c r="H26" s="1"/>
    </row>
    <row r="27" spans="1:8">
      <c r="A27" s="435">
        <v>22</v>
      </c>
      <c r="B27" s="436" t="s">
        <v>775</v>
      </c>
      <c r="C27" s="438" t="s">
        <v>776</v>
      </c>
      <c r="D27" s="487" t="s">
        <v>1509</v>
      </c>
      <c r="E27" s="436"/>
      <c r="F27" s="436"/>
      <c r="G27" s="1"/>
      <c r="H27" s="1"/>
    </row>
    <row r="28" spans="1:8">
      <c r="A28" s="435">
        <v>23</v>
      </c>
      <c r="B28" s="436" t="s">
        <v>777</v>
      </c>
      <c r="C28" s="438" t="s">
        <v>778</v>
      </c>
      <c r="D28" s="487" t="s">
        <v>1509</v>
      </c>
      <c r="E28" s="436"/>
      <c r="F28" s="436"/>
      <c r="G28" s="1" t="s">
        <v>0</v>
      </c>
      <c r="H28" s="1"/>
    </row>
    <row r="29" spans="1:8">
      <c r="A29" s="435">
        <v>24</v>
      </c>
      <c r="B29" s="440" t="s">
        <v>779</v>
      </c>
      <c r="C29" s="437" t="s">
        <v>780</v>
      </c>
      <c r="D29" s="487" t="s">
        <v>1509</v>
      </c>
      <c r="E29" s="436"/>
      <c r="F29" s="436"/>
      <c r="G29" s="1"/>
      <c r="H29" s="1"/>
    </row>
    <row r="30" spans="1:8" ht="45">
      <c r="A30" s="435">
        <v>25</v>
      </c>
      <c r="B30" s="440" t="s">
        <v>353</v>
      </c>
      <c r="C30" s="438" t="s">
        <v>781</v>
      </c>
      <c r="D30" s="487" t="s">
        <v>1509</v>
      </c>
      <c r="E30" s="436"/>
      <c r="F30" s="436"/>
      <c r="G30" s="1"/>
      <c r="H30" s="1"/>
    </row>
    <row r="31" spans="1:8" ht="30">
      <c r="A31" s="435">
        <v>26</v>
      </c>
      <c r="B31" s="440" t="s">
        <v>782</v>
      </c>
      <c r="C31" s="438" t="s">
        <v>783</v>
      </c>
      <c r="D31" s="487" t="s">
        <v>1509</v>
      </c>
      <c r="E31" s="436"/>
      <c r="F31" s="436"/>
      <c r="G31" s="1"/>
      <c r="H31" s="1"/>
    </row>
    <row r="32" spans="1:8">
      <c r="A32" s="435">
        <v>27</v>
      </c>
      <c r="B32" s="440" t="s">
        <v>784</v>
      </c>
      <c r="C32" s="438" t="s">
        <v>785</v>
      </c>
      <c r="D32" s="487" t="s">
        <v>1509</v>
      </c>
      <c r="E32" s="436"/>
      <c r="F32" s="436"/>
      <c r="G32" s="1"/>
      <c r="H32" s="1"/>
    </row>
    <row r="33" spans="1:8">
      <c r="A33" s="435">
        <v>28</v>
      </c>
      <c r="B33" s="440" t="s">
        <v>786</v>
      </c>
      <c r="C33" s="438" t="s">
        <v>787</v>
      </c>
      <c r="D33" s="487" t="s">
        <v>1509</v>
      </c>
      <c r="E33" s="436"/>
      <c r="F33" s="436"/>
      <c r="G33" s="1"/>
      <c r="H33" s="1"/>
    </row>
    <row r="34" spans="1:8">
      <c r="A34" s="435">
        <v>29</v>
      </c>
      <c r="B34" s="440" t="s">
        <v>354</v>
      </c>
      <c r="C34" s="438" t="s">
        <v>828</v>
      </c>
      <c r="D34" s="487" t="s">
        <v>1509</v>
      </c>
      <c r="E34" s="436"/>
      <c r="F34" s="436"/>
      <c r="G34" s="1"/>
      <c r="H34" s="1"/>
    </row>
    <row r="35" spans="1:8">
      <c r="A35" s="435">
        <v>30</v>
      </c>
      <c r="B35" s="440" t="s">
        <v>386</v>
      </c>
      <c r="C35" s="438" t="s">
        <v>829</v>
      </c>
      <c r="D35" s="487" t="s">
        <v>1509</v>
      </c>
      <c r="E35" s="436"/>
      <c r="F35" s="436"/>
      <c r="G35" s="1"/>
      <c r="H35" s="1"/>
    </row>
    <row r="36" spans="1:8">
      <c r="A36" s="435">
        <v>31</v>
      </c>
      <c r="B36" s="440" t="s">
        <v>399</v>
      </c>
      <c r="C36" s="438" t="s">
        <v>830</v>
      </c>
      <c r="D36" s="487" t="s">
        <v>1509</v>
      </c>
      <c r="E36" s="436"/>
      <c r="F36" s="436"/>
      <c r="G36" s="1"/>
      <c r="H36" s="1"/>
    </row>
    <row r="37" spans="1:8" ht="20.25">
      <c r="A37" s="435">
        <v>32</v>
      </c>
      <c r="B37" s="436" t="s">
        <v>788</v>
      </c>
      <c r="C37" s="438" t="s">
        <v>813</v>
      </c>
      <c r="D37" s="487" t="s">
        <v>1509</v>
      </c>
      <c r="E37" s="441"/>
      <c r="F37" s="441"/>
      <c r="G37" s="1"/>
      <c r="H37" s="1"/>
    </row>
    <row r="38" spans="1:8" ht="18.75">
      <c r="A38" s="432"/>
      <c r="B38" s="433"/>
      <c r="C38" s="64"/>
      <c r="D38" s="488"/>
      <c r="E38" s="99"/>
      <c r="F38" s="99"/>
      <c r="G38" s="1"/>
      <c r="H38" s="1"/>
    </row>
    <row r="39" spans="1:8">
      <c r="A39" s="432"/>
      <c r="B39" s="433"/>
      <c r="C39" s="64"/>
      <c r="D39" s="432"/>
      <c r="E39" s="55"/>
      <c r="F39" s="55"/>
      <c r="G39" s="1"/>
      <c r="H39" s="1"/>
    </row>
    <row r="40" spans="1:8">
      <c r="A40" s="432"/>
      <c r="B40" s="433"/>
      <c r="C40" s="64"/>
      <c r="D40" s="432" t="s">
        <v>365</v>
      </c>
      <c r="E40" s="55"/>
      <c r="F40" s="55"/>
      <c r="G40" s="1"/>
      <c r="H40" s="1"/>
    </row>
    <row r="41" spans="1:8" ht="15.75">
      <c r="A41" s="432"/>
      <c r="B41" s="433"/>
      <c r="C41" s="64"/>
      <c r="D41" s="489" t="s">
        <v>234</v>
      </c>
      <c r="E41" s="55"/>
      <c r="F41" s="55"/>
      <c r="G41" s="1"/>
      <c r="H41" s="1"/>
    </row>
    <row r="42" spans="1:8" ht="15.75">
      <c r="A42" s="432"/>
      <c r="B42" s="433"/>
      <c r="C42" s="64"/>
      <c r="D42" s="490" t="s">
        <v>241</v>
      </c>
      <c r="E42" s="55"/>
      <c r="F42" s="55"/>
      <c r="G42" s="1"/>
      <c r="H42" s="1"/>
    </row>
    <row r="43" spans="1:8" ht="15.75">
      <c r="A43" s="432"/>
      <c r="B43" s="433"/>
      <c r="C43" s="64"/>
      <c r="D43" s="491" t="s">
        <v>14</v>
      </c>
      <c r="E43" s="55"/>
      <c r="F43" s="55"/>
      <c r="G43" s="1"/>
      <c r="H43" s="1"/>
    </row>
    <row r="44" spans="1:8">
      <c r="A44" s="432"/>
      <c r="B44" s="433"/>
      <c r="C44" s="64"/>
      <c r="D44" s="432"/>
      <c r="E44" s="55"/>
      <c r="F44" s="55"/>
      <c r="G44" s="1"/>
      <c r="H44" s="1"/>
    </row>
    <row r="45" spans="1:8">
      <c r="G45" s="1"/>
      <c r="H45" s="1"/>
    </row>
    <row r="46" spans="1:8">
      <c r="G46" s="1"/>
      <c r="H46" s="1"/>
    </row>
    <row r="47" spans="1:8">
      <c r="G47" s="1"/>
      <c r="H47" s="1"/>
    </row>
    <row r="48" spans="1:8">
      <c r="G48" s="1"/>
      <c r="H48" s="1"/>
    </row>
    <row r="49" spans="7:8">
      <c r="G49" s="1"/>
      <c r="H49" s="1"/>
    </row>
    <row r="50" spans="7:8">
      <c r="G50" s="1"/>
      <c r="H50" s="1"/>
    </row>
    <row r="51" spans="7:8">
      <c r="G51" s="1"/>
      <c r="H51" s="1"/>
    </row>
    <row r="52" spans="7:8">
      <c r="G52" s="1"/>
      <c r="H52" s="1"/>
    </row>
    <row r="53" spans="7:8">
      <c r="G53" s="1"/>
      <c r="H53" s="1"/>
    </row>
    <row r="54" spans="7:8">
      <c r="G54" s="1"/>
      <c r="H54" s="1"/>
    </row>
    <row r="55" spans="7:8">
      <c r="G55" s="1"/>
      <c r="H55" s="1"/>
    </row>
    <row r="56" spans="7:8">
      <c r="G56" s="1"/>
      <c r="H56" s="1"/>
    </row>
    <row r="57" spans="7:8">
      <c r="G57" s="1"/>
      <c r="H57" s="1"/>
    </row>
    <row r="58" spans="7:8">
      <c r="G58" s="1"/>
      <c r="H58" s="1"/>
    </row>
    <row r="59" spans="7:8">
      <c r="G59" s="1"/>
      <c r="H59" s="1"/>
    </row>
    <row r="60" spans="7:8">
      <c r="G60" s="1"/>
      <c r="H60" s="1"/>
    </row>
    <row r="61" spans="7:8">
      <c r="G61" s="1"/>
      <c r="H61" s="1"/>
    </row>
    <row r="62" spans="7:8">
      <c r="G62" s="1"/>
      <c r="H62" s="1"/>
    </row>
    <row r="63" spans="7:8">
      <c r="G63" s="1"/>
      <c r="H63" s="1"/>
    </row>
    <row r="64" spans="7:8">
      <c r="G64" s="1"/>
      <c r="H64" s="1"/>
    </row>
    <row r="65" spans="7:8">
      <c r="G65" s="1"/>
      <c r="H65" s="1"/>
    </row>
    <row r="66" spans="7:8">
      <c r="G66" s="1"/>
      <c r="H66" s="1"/>
    </row>
    <row r="67" spans="7:8">
      <c r="G67" s="1"/>
      <c r="H67" s="1"/>
    </row>
    <row r="68" spans="7:8">
      <c r="G68" s="1"/>
      <c r="H68" s="1"/>
    </row>
    <row r="69" spans="7:8">
      <c r="G69" s="1"/>
      <c r="H69" s="1"/>
    </row>
  </sheetData>
  <mergeCells count="1">
    <mergeCell ref="A2:F2"/>
  </mergeCells>
  <printOptions horizontalCentered="1"/>
  <pageMargins left="0.2" right="0.2" top="0.75" bottom="0.25" header="0.3" footer="0.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36"/>
  <sheetViews>
    <sheetView showGridLines="0" tabSelected="1" topLeftCell="A10" workbookViewId="0">
      <selection sqref="A1:B1"/>
    </sheetView>
  </sheetViews>
  <sheetFormatPr defaultRowHeight="21"/>
  <cols>
    <col min="1" max="1" width="4.85546875" style="240" customWidth="1"/>
    <col min="2" max="2" width="82.28515625" style="239" customWidth="1"/>
  </cols>
  <sheetData>
    <row r="1" spans="1:2" ht="21" customHeight="1">
      <c r="A1" s="1176" t="s">
        <v>421</v>
      </c>
      <c r="B1" s="1176"/>
    </row>
    <row r="2" spans="1:2" ht="20.25">
      <c r="B2" s="236"/>
    </row>
    <row r="3" spans="1:2" ht="20.25">
      <c r="A3" s="240" t="s">
        <v>408</v>
      </c>
      <c r="B3" s="241" t="s">
        <v>411</v>
      </c>
    </row>
    <row r="4" spans="1:2" ht="18" customHeight="1">
      <c r="B4" s="241"/>
    </row>
    <row r="5" spans="1:2" ht="40.5">
      <c r="B5" s="238" t="s">
        <v>831</v>
      </c>
    </row>
    <row r="6" spans="1:2" ht="18.75" customHeight="1">
      <c r="B6" s="237"/>
    </row>
    <row r="7" spans="1:2" ht="20.25">
      <c r="A7" s="240" t="s">
        <v>409</v>
      </c>
      <c r="B7" s="241" t="s">
        <v>422</v>
      </c>
    </row>
    <row r="8" spans="1:2" ht="16.5" customHeight="1">
      <c r="B8" s="241"/>
    </row>
    <row r="9" spans="1:2" ht="81">
      <c r="B9" s="238" t="s">
        <v>415</v>
      </c>
    </row>
    <row r="10" spans="1:2" ht="14.25" customHeight="1">
      <c r="B10" s="238"/>
    </row>
    <row r="11" spans="1:2" ht="40.5">
      <c r="B11" s="238" t="s">
        <v>406</v>
      </c>
    </row>
    <row r="12" spans="1:2" ht="18.75" customHeight="1">
      <c r="B12" s="237"/>
    </row>
    <row r="13" spans="1:2" ht="18.75" customHeight="1">
      <c r="A13" s="240" t="s">
        <v>418</v>
      </c>
      <c r="B13" s="241" t="s">
        <v>414</v>
      </c>
    </row>
    <row r="14" spans="1:2" ht="18.75" customHeight="1"/>
    <row r="15" spans="1:2" ht="63" customHeight="1">
      <c r="B15" s="238" t="s">
        <v>441</v>
      </c>
    </row>
    <row r="16" spans="1:2" ht="18.75" customHeight="1">
      <c r="B16" s="237"/>
    </row>
    <row r="17" spans="1:2" ht="20.25">
      <c r="A17" s="240" t="s">
        <v>419</v>
      </c>
      <c r="B17" s="242" t="s">
        <v>412</v>
      </c>
    </row>
    <row r="18" spans="1:2" ht="15.75" customHeight="1">
      <c r="B18" s="237"/>
    </row>
    <row r="19" spans="1:2" ht="60.75">
      <c r="B19" s="238" t="s">
        <v>416</v>
      </c>
    </row>
    <row r="20" spans="1:2" ht="12.75" customHeight="1">
      <c r="B20" s="237"/>
    </row>
    <row r="21" spans="1:2" ht="60.75">
      <c r="B21" s="238" t="s">
        <v>417</v>
      </c>
    </row>
    <row r="22" spans="1:2" ht="15" customHeight="1">
      <c r="B22" s="237"/>
    </row>
    <row r="23" spans="1:2" ht="20.25">
      <c r="A23" s="240" t="s">
        <v>410</v>
      </c>
      <c r="B23" s="241" t="s">
        <v>413</v>
      </c>
    </row>
    <row r="24" spans="1:2" ht="15" customHeight="1">
      <c r="B24" s="238"/>
    </row>
    <row r="25" spans="1:2" ht="25.5" customHeight="1">
      <c r="B25" s="238" t="s">
        <v>407</v>
      </c>
    </row>
    <row r="26" spans="1:2" ht="15" customHeight="1">
      <c r="B26" s="237"/>
    </row>
    <row r="27" spans="1:2" ht="20.25">
      <c r="A27" s="240" t="s">
        <v>420</v>
      </c>
      <c r="B27" s="241" t="s">
        <v>151</v>
      </c>
    </row>
    <row r="28" spans="1:2" ht="15" customHeight="1">
      <c r="B28" s="241"/>
    </row>
    <row r="29" spans="1:2" ht="40.5">
      <c r="B29" s="238" t="s">
        <v>832</v>
      </c>
    </row>
    <row r="30" spans="1:2" ht="20.25">
      <c r="B30" s="237"/>
    </row>
    <row r="32" spans="1:2" ht="9.75" customHeight="1"/>
    <row r="33" ht="20.25" customHeight="1"/>
    <row r="36" ht="18" customHeight="1"/>
  </sheetData>
  <mergeCells count="1">
    <mergeCell ref="A1:B1"/>
  </mergeCells>
  <pageMargins left="0.7" right="0.7" top="0.75" bottom="0.75" header="0.3" footer="0.3"/>
  <pageSetup paperSize="9" scale="95" firstPageNumber="4"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Q45"/>
  <sheetViews>
    <sheetView topLeftCell="I22" zoomScaleNormal="100" workbookViewId="0">
      <selection activeCell="P2" sqref="P2:P28"/>
    </sheetView>
  </sheetViews>
  <sheetFormatPr defaultRowHeight="15"/>
  <cols>
    <col min="1" max="1" width="16.28515625" style="313" customWidth="1"/>
    <col min="2" max="2" width="66.140625" style="64" customWidth="1"/>
    <col min="3" max="3" width="8.42578125" style="64" customWidth="1"/>
    <col min="4" max="4" width="14" style="55" customWidth="1"/>
    <col min="5" max="5" width="13.85546875" style="55" customWidth="1"/>
    <col min="6" max="6" width="13.28515625" style="55" customWidth="1"/>
    <col min="7" max="7" width="19.140625" style="55" customWidth="1"/>
    <col min="8" max="8" width="16.85546875" style="55" customWidth="1"/>
    <col min="9" max="9" width="10.85546875" style="55" customWidth="1"/>
    <col min="10" max="10" width="12.5703125" style="55" customWidth="1"/>
    <col min="11" max="11" width="10.42578125" style="55" customWidth="1"/>
    <col min="12" max="12" width="15.28515625" style="55" customWidth="1"/>
    <col min="13" max="13" width="16.42578125" style="55" customWidth="1"/>
    <col min="14" max="14" width="4.42578125" style="3" customWidth="1"/>
    <col min="15" max="15" width="15.7109375" style="3" customWidth="1"/>
    <col min="16" max="16" width="90.85546875" style="3" customWidth="1"/>
  </cols>
  <sheetData>
    <row r="1" spans="1:17" ht="15.75">
      <c r="M1" s="62" t="s">
        <v>588</v>
      </c>
    </row>
    <row r="2" spans="1:17" ht="23.25">
      <c r="A2" s="1180" t="s">
        <v>820</v>
      </c>
      <c r="B2" s="1180"/>
      <c r="C2" s="1180"/>
      <c r="D2" s="1180"/>
      <c r="E2" s="1180"/>
      <c r="F2" s="1180"/>
      <c r="G2" s="1180"/>
      <c r="H2" s="1180"/>
      <c r="I2" s="1180"/>
      <c r="J2" s="1180"/>
      <c r="K2" s="1180"/>
      <c r="L2" s="1180"/>
      <c r="M2" s="1180"/>
      <c r="P2" s="287"/>
    </row>
    <row r="3" spans="1:17" ht="23.25">
      <c r="A3" s="422" t="s">
        <v>690</v>
      </c>
      <c r="B3" s="266"/>
      <c r="C3" s="266"/>
      <c r="D3" s="65"/>
      <c r="E3" s="66"/>
      <c r="F3" s="65"/>
      <c r="G3" s="265" t="s">
        <v>51</v>
      </c>
      <c r="H3" s="493">
        <v>603</v>
      </c>
      <c r="I3" s="267"/>
      <c r="J3" s="267"/>
      <c r="K3" s="67"/>
      <c r="L3" s="67"/>
      <c r="M3" s="67"/>
      <c r="P3" s="1412"/>
    </row>
    <row r="4" spans="1:17" ht="23.25">
      <c r="A4" s="310"/>
      <c r="B4" s="68"/>
      <c r="C4" s="68"/>
      <c r="D4" s="67"/>
      <c r="E4" s="67"/>
      <c r="F4" s="67"/>
      <c r="G4" s="67"/>
      <c r="H4" s="67"/>
      <c r="I4" s="67"/>
      <c r="J4" s="67"/>
      <c r="K4" s="67"/>
      <c r="L4" s="67"/>
      <c r="M4" s="69" t="s">
        <v>9</v>
      </c>
      <c r="P4" s="1412"/>
      <c r="Q4" t="s">
        <v>0</v>
      </c>
    </row>
    <row r="5" spans="1:17" ht="15.75" customHeight="1">
      <c r="A5" s="1181" t="s">
        <v>197</v>
      </c>
      <c r="B5" s="1181" t="s">
        <v>198</v>
      </c>
      <c r="C5" s="443"/>
      <c r="D5" s="1184" t="s">
        <v>199</v>
      </c>
      <c r="E5" s="1185"/>
      <c r="F5" s="1184" t="s">
        <v>200</v>
      </c>
      <c r="G5" s="1188"/>
      <c r="H5" s="1188"/>
      <c r="I5" s="1185"/>
      <c r="J5" s="1184" t="s">
        <v>202</v>
      </c>
      <c r="K5" s="1186"/>
      <c r="L5" s="1187"/>
      <c r="M5" s="256"/>
      <c r="P5" s="1412"/>
      <c r="Q5" t="s">
        <v>0</v>
      </c>
    </row>
    <row r="6" spans="1:17" ht="24" customHeight="1">
      <c r="A6" s="1182"/>
      <c r="B6" s="1182"/>
      <c r="C6" s="253"/>
      <c r="D6" s="1177" t="s">
        <v>2</v>
      </c>
      <c r="E6" s="1179"/>
      <c r="F6" s="1177" t="s">
        <v>3</v>
      </c>
      <c r="G6" s="1178"/>
      <c r="H6" s="1178"/>
      <c r="I6" s="72" t="s">
        <v>4</v>
      </c>
      <c r="J6" s="1177" t="s">
        <v>5</v>
      </c>
      <c r="K6" s="1178"/>
      <c r="L6" s="1179"/>
      <c r="M6" s="72" t="s">
        <v>6</v>
      </c>
      <c r="P6" s="1413"/>
      <c r="Q6" t="s">
        <v>0</v>
      </c>
    </row>
    <row r="7" spans="1:17" ht="78.75" customHeight="1">
      <c r="A7" s="1182"/>
      <c r="B7" s="1182"/>
      <c r="C7" s="484" t="s">
        <v>125</v>
      </c>
      <c r="D7" s="484" t="s">
        <v>204</v>
      </c>
      <c r="E7" s="484" t="s">
        <v>205</v>
      </c>
      <c r="F7" s="484" t="s">
        <v>427</v>
      </c>
      <c r="G7" s="484" t="s">
        <v>446</v>
      </c>
      <c r="H7" s="253" t="s">
        <v>15</v>
      </c>
      <c r="I7" s="484" t="s">
        <v>201</v>
      </c>
      <c r="J7" s="254" t="s">
        <v>206</v>
      </c>
      <c r="K7" s="70" t="s">
        <v>207</v>
      </c>
      <c r="L7" s="71" t="s">
        <v>15</v>
      </c>
      <c r="M7" s="255" t="s">
        <v>203</v>
      </c>
      <c r="P7" s="281"/>
      <c r="Q7" t="s">
        <v>0</v>
      </c>
    </row>
    <row r="8" spans="1:17" ht="31.5" customHeight="1">
      <c r="A8" s="1183"/>
      <c r="B8" s="1183"/>
      <c r="C8" s="485"/>
      <c r="D8" s="485" t="s">
        <v>103</v>
      </c>
      <c r="E8" s="485" t="s">
        <v>104</v>
      </c>
      <c r="F8" s="485" t="s">
        <v>105</v>
      </c>
      <c r="G8" s="485" t="s">
        <v>106</v>
      </c>
      <c r="H8" s="485" t="s">
        <v>107</v>
      </c>
      <c r="I8" s="72" t="s">
        <v>4</v>
      </c>
      <c r="J8" s="73" t="s">
        <v>108</v>
      </c>
      <c r="K8" s="485" t="s">
        <v>109</v>
      </c>
      <c r="L8" s="485" t="s">
        <v>110</v>
      </c>
      <c r="M8" s="485" t="s">
        <v>111</v>
      </c>
      <c r="P8" s="1076"/>
      <c r="Q8" t="s">
        <v>0</v>
      </c>
    </row>
    <row r="9" spans="1:17" ht="18.75">
      <c r="A9" s="311"/>
      <c r="B9" s="311"/>
      <c r="C9" s="442"/>
      <c r="D9" s="311"/>
      <c r="E9" s="258"/>
      <c r="F9" s="258"/>
      <c r="G9" s="258"/>
      <c r="H9" s="258"/>
      <c r="I9" s="260"/>
      <c r="J9" s="254"/>
      <c r="K9" s="258"/>
      <c r="L9" s="258"/>
      <c r="M9" s="258"/>
      <c r="P9" s="1075"/>
      <c r="Q9" t="s">
        <v>0</v>
      </c>
    </row>
    <row r="10" spans="1:17" ht="18.75">
      <c r="A10" s="314" t="s">
        <v>0</v>
      </c>
      <c r="B10" s="261" t="s">
        <v>447</v>
      </c>
      <c r="C10" s="444" t="s">
        <v>704</v>
      </c>
      <c r="D10" s="312"/>
      <c r="E10" s="258"/>
      <c r="F10" s="258"/>
      <c r="G10" s="258"/>
      <c r="H10" s="258"/>
      <c r="I10" s="260"/>
      <c r="J10" s="254"/>
      <c r="K10" s="258"/>
      <c r="L10" s="258"/>
      <c r="M10" s="258"/>
      <c r="P10" s="1075"/>
    </row>
    <row r="11" spans="1:17" ht="15.95" customHeight="1">
      <c r="A11" s="315" t="s">
        <v>485</v>
      </c>
      <c r="B11" s="325" t="s">
        <v>562</v>
      </c>
      <c r="C11" s="325"/>
      <c r="D11" s="453">
        <f>'ZZ-R1R.DBF'!D3</f>
        <v>0</v>
      </c>
      <c r="E11" s="268">
        <v>0</v>
      </c>
      <c r="F11" s="453">
        <f>'ZZ-R1R.DBF'!F3</f>
        <v>0</v>
      </c>
      <c r="G11" s="453">
        <f>'ZZ-R1R.DBF'!G3</f>
        <v>0</v>
      </c>
      <c r="H11" s="453">
        <f>F11+G11</f>
        <v>0</v>
      </c>
      <c r="I11" s="269">
        <v>0</v>
      </c>
      <c r="J11" s="454">
        <f>'ZZ-R1R.DBF'!J3</f>
        <v>0</v>
      </c>
      <c r="K11" s="268">
        <v>0</v>
      </c>
      <c r="L11" s="453">
        <f>J11+K11</f>
        <v>0</v>
      </c>
      <c r="M11" s="453">
        <f>H11+I11-L11</f>
        <v>0</v>
      </c>
      <c r="P11" s="537"/>
    </row>
    <row r="12" spans="1:17" ht="15.95" customHeight="1">
      <c r="A12" s="315" t="s">
        <v>486</v>
      </c>
      <c r="B12" s="326" t="s">
        <v>558</v>
      </c>
      <c r="C12" s="326"/>
      <c r="D12" s="453">
        <f>'ZZ-R1R.DBF'!D4</f>
        <v>0</v>
      </c>
      <c r="E12" s="268">
        <v>0</v>
      </c>
      <c r="F12" s="453">
        <f>'ZZ-R1R.DBF'!F4</f>
        <v>0</v>
      </c>
      <c r="G12" s="453">
        <f>'ZZ-R1R.DBF'!G4</f>
        <v>0</v>
      </c>
      <c r="H12" s="453">
        <f t="shared" ref="H12:H20" si="0">F12+G12</f>
        <v>0</v>
      </c>
      <c r="I12" s="269">
        <v>0</v>
      </c>
      <c r="J12" s="454">
        <f>'ZZ-R1R.DBF'!J4</f>
        <v>0</v>
      </c>
      <c r="K12" s="268">
        <v>0</v>
      </c>
      <c r="L12" s="453">
        <f t="shared" ref="L12:L20" si="1">J12+K12</f>
        <v>0</v>
      </c>
      <c r="M12" s="453">
        <f>H12+I12-L12</f>
        <v>0</v>
      </c>
      <c r="P12" s="287"/>
    </row>
    <row r="13" spans="1:17" ht="15.95" customHeight="1">
      <c r="A13" s="315" t="s">
        <v>487</v>
      </c>
      <c r="B13" s="325" t="s">
        <v>563</v>
      </c>
      <c r="C13" s="325"/>
      <c r="D13" s="453">
        <f>'ZZ-R1R.DBF'!D5</f>
        <v>0</v>
      </c>
      <c r="E13" s="268">
        <v>0</v>
      </c>
      <c r="F13" s="453">
        <f>'ZZ-R1R.DBF'!F5</f>
        <v>0</v>
      </c>
      <c r="G13" s="453">
        <f>'ZZ-R1R.DBF'!G5</f>
        <v>0</v>
      </c>
      <c r="H13" s="453">
        <f t="shared" si="0"/>
        <v>0</v>
      </c>
      <c r="I13" s="269">
        <v>0</v>
      </c>
      <c r="J13" s="454">
        <f>'ZZ-R1R.DBF'!J5</f>
        <v>0</v>
      </c>
      <c r="K13" s="268">
        <v>0</v>
      </c>
      <c r="L13" s="453">
        <f t="shared" si="1"/>
        <v>0</v>
      </c>
      <c r="M13" s="453">
        <f t="shared" ref="M13:M20" si="2">H13+I13-L13</f>
        <v>0</v>
      </c>
      <c r="P13" s="524"/>
    </row>
    <row r="14" spans="1:17" ht="15.95" customHeight="1">
      <c r="A14" s="315" t="s">
        <v>559</v>
      </c>
      <c r="B14" s="325" t="s">
        <v>564</v>
      </c>
      <c r="C14" s="325"/>
      <c r="D14" s="453">
        <f>'ZZ-R1R.DBF'!D6</f>
        <v>0</v>
      </c>
      <c r="E14" s="268">
        <v>0</v>
      </c>
      <c r="F14" s="453">
        <f>'ZZ-R1R.DBF'!F6</f>
        <v>0</v>
      </c>
      <c r="G14" s="453">
        <f>'ZZ-R1R.DBF'!G6</f>
        <v>0</v>
      </c>
      <c r="H14" s="453">
        <f t="shared" si="0"/>
        <v>0</v>
      </c>
      <c r="I14" s="269">
        <v>0</v>
      </c>
      <c r="J14" s="454">
        <f>'ZZ-R1R.DBF'!J6</f>
        <v>0</v>
      </c>
      <c r="K14" s="268">
        <v>0</v>
      </c>
      <c r="L14" s="453">
        <f t="shared" si="1"/>
        <v>0</v>
      </c>
      <c r="M14" s="453">
        <f t="shared" si="2"/>
        <v>0</v>
      </c>
      <c r="P14" s="524"/>
    </row>
    <row r="15" spans="1:17" ht="15.95" customHeight="1">
      <c r="A15" s="315" t="s">
        <v>560</v>
      </c>
      <c r="B15" s="325" t="s">
        <v>561</v>
      </c>
      <c r="C15" s="325"/>
      <c r="D15" s="453">
        <f>'ZZ-R1R.DBF'!D7</f>
        <v>0</v>
      </c>
      <c r="E15" s="268">
        <v>0</v>
      </c>
      <c r="F15" s="453">
        <f>'ZZ-R1R.DBF'!F7</f>
        <v>0</v>
      </c>
      <c r="G15" s="453">
        <f>'ZZ-R1R.DBF'!G7</f>
        <v>0</v>
      </c>
      <c r="H15" s="453">
        <f t="shared" si="0"/>
        <v>0</v>
      </c>
      <c r="I15" s="269">
        <v>0</v>
      </c>
      <c r="J15" s="454">
        <f>'ZZ-R1R.DBF'!J7</f>
        <v>0</v>
      </c>
      <c r="K15" s="268">
        <v>0</v>
      </c>
      <c r="L15" s="453">
        <f t="shared" si="1"/>
        <v>0</v>
      </c>
      <c r="M15" s="453">
        <f t="shared" si="2"/>
        <v>0</v>
      </c>
      <c r="P15" s="524"/>
    </row>
    <row r="16" spans="1:17" ht="15.95" customHeight="1">
      <c r="A16" s="315" t="s">
        <v>488</v>
      </c>
      <c r="B16" s="325" t="s">
        <v>565</v>
      </c>
      <c r="C16" s="325"/>
      <c r="D16" s="453">
        <f>'ZZ-R1R.DBF'!D8</f>
        <v>0</v>
      </c>
      <c r="E16" s="268">
        <v>0</v>
      </c>
      <c r="F16" s="453">
        <f>'ZZ-R1R.DBF'!F8</f>
        <v>0</v>
      </c>
      <c r="G16" s="453">
        <f>'ZZ-R1R.DBF'!G8</f>
        <v>0</v>
      </c>
      <c r="H16" s="453">
        <f t="shared" si="0"/>
        <v>0</v>
      </c>
      <c r="I16" s="269">
        <v>0</v>
      </c>
      <c r="J16" s="454">
        <f>'ZZ-R1R.DBF'!J8</f>
        <v>0</v>
      </c>
      <c r="K16" s="268">
        <v>0</v>
      </c>
      <c r="L16" s="453">
        <f t="shared" si="1"/>
        <v>0</v>
      </c>
      <c r="M16" s="453">
        <f t="shared" si="2"/>
        <v>0</v>
      </c>
      <c r="P16" s="524"/>
    </row>
    <row r="17" spans="1:16" ht="15.95" customHeight="1">
      <c r="A17" s="315" t="s">
        <v>489</v>
      </c>
      <c r="B17" s="325" t="s">
        <v>566</v>
      </c>
      <c r="C17" s="325"/>
      <c r="D17" s="453">
        <f>'ZZ-R1R.DBF'!D9</f>
        <v>0</v>
      </c>
      <c r="E17" s="268">
        <v>0</v>
      </c>
      <c r="F17" s="453">
        <f>'ZZ-R1R.DBF'!F9</f>
        <v>0</v>
      </c>
      <c r="G17" s="453">
        <f>'ZZ-R1R.DBF'!G9</f>
        <v>0</v>
      </c>
      <c r="H17" s="453">
        <f t="shared" si="0"/>
        <v>0</v>
      </c>
      <c r="I17" s="269">
        <v>0</v>
      </c>
      <c r="J17" s="454">
        <f>'ZZ-R1R.DBF'!J9</f>
        <v>0</v>
      </c>
      <c r="K17" s="268">
        <v>0</v>
      </c>
      <c r="L17" s="453">
        <f t="shared" si="1"/>
        <v>0</v>
      </c>
      <c r="M17" s="453">
        <f t="shared" si="2"/>
        <v>0</v>
      </c>
      <c r="P17" s="524"/>
    </row>
    <row r="18" spans="1:16" ht="15.95" customHeight="1">
      <c r="A18" s="315" t="s">
        <v>490</v>
      </c>
      <c r="B18" s="325" t="s">
        <v>567</v>
      </c>
      <c r="C18" s="325"/>
      <c r="D18" s="453">
        <f>'ZZ-R1R.DBF'!D10</f>
        <v>0</v>
      </c>
      <c r="E18" s="268">
        <v>0</v>
      </c>
      <c r="F18" s="453">
        <f>'ZZ-R1R.DBF'!F10</f>
        <v>0</v>
      </c>
      <c r="G18" s="453">
        <f>'ZZ-R1R.DBF'!G10</f>
        <v>0</v>
      </c>
      <c r="H18" s="453">
        <f t="shared" si="0"/>
        <v>0</v>
      </c>
      <c r="I18" s="269">
        <v>0</v>
      </c>
      <c r="J18" s="454">
        <f>'ZZ-R1R.DBF'!J10</f>
        <v>0</v>
      </c>
      <c r="K18" s="268">
        <v>0</v>
      </c>
      <c r="L18" s="453">
        <f t="shared" si="1"/>
        <v>0</v>
      </c>
      <c r="M18" s="453">
        <f t="shared" si="2"/>
        <v>0</v>
      </c>
      <c r="P18" s="287"/>
    </row>
    <row r="19" spans="1:16" ht="15.95" customHeight="1">
      <c r="A19" s="315" t="s">
        <v>491</v>
      </c>
      <c r="B19" s="325" t="s">
        <v>568</v>
      </c>
      <c r="C19" s="325"/>
      <c r="D19" s="453">
        <f>'ZZ-R1R.DBF'!D11</f>
        <v>0</v>
      </c>
      <c r="E19" s="268">
        <v>0</v>
      </c>
      <c r="F19" s="453">
        <f>'ZZ-R1R.DBF'!F11</f>
        <v>0</v>
      </c>
      <c r="G19" s="453">
        <f>'ZZ-R1R.DBF'!G11</f>
        <v>0</v>
      </c>
      <c r="H19" s="453">
        <f>F19+G19</f>
        <v>0</v>
      </c>
      <c r="I19" s="269">
        <v>0</v>
      </c>
      <c r="J19" s="454">
        <f>'ZZ-R1R.DBF'!J11</f>
        <v>0</v>
      </c>
      <c r="K19" s="268">
        <v>0</v>
      </c>
      <c r="L19" s="453">
        <f t="shared" si="1"/>
        <v>0</v>
      </c>
      <c r="M19" s="453">
        <f t="shared" si="2"/>
        <v>0</v>
      </c>
      <c r="P19" s="1414"/>
    </row>
    <row r="20" spans="1:16" ht="15.95" customHeight="1">
      <c r="A20" s="315" t="s">
        <v>492</v>
      </c>
      <c r="B20" s="325" t="s">
        <v>569</v>
      </c>
      <c r="C20" s="325"/>
      <c r="D20" s="453">
        <f>'ZZ-R1R.DBF'!D12</f>
        <v>0</v>
      </c>
      <c r="E20" s="268">
        <v>0</v>
      </c>
      <c r="F20" s="453">
        <f>'ZZ-R1R.DBF'!F12</f>
        <v>0</v>
      </c>
      <c r="G20" s="453">
        <f>'ZZ-R1R.DBF'!G12</f>
        <v>0</v>
      </c>
      <c r="H20" s="453">
        <f t="shared" si="0"/>
        <v>0</v>
      </c>
      <c r="I20" s="269">
        <v>0</v>
      </c>
      <c r="J20" s="454">
        <f>'ZZ-R1R.DBF'!J12</f>
        <v>0</v>
      </c>
      <c r="K20" s="268">
        <v>0</v>
      </c>
      <c r="L20" s="453">
        <f t="shared" si="1"/>
        <v>0</v>
      </c>
      <c r="M20" s="453">
        <f t="shared" si="2"/>
        <v>0</v>
      </c>
      <c r="P20" s="1415"/>
    </row>
    <row r="21" spans="1:16" ht="15.95" customHeight="1">
      <c r="A21" s="316"/>
      <c r="B21" s="262" t="s">
        <v>585</v>
      </c>
      <c r="C21" s="262"/>
      <c r="D21" s="272">
        <f t="shared" ref="D21:M21" si="3">SUM(D11:D20)</f>
        <v>0</v>
      </c>
      <c r="E21" s="271">
        <f t="shared" si="3"/>
        <v>0</v>
      </c>
      <c r="F21" s="271">
        <f t="shared" si="3"/>
        <v>0</v>
      </c>
      <c r="G21" s="271">
        <f t="shared" si="3"/>
        <v>0</v>
      </c>
      <c r="H21" s="271">
        <f t="shared" si="3"/>
        <v>0</v>
      </c>
      <c r="I21" s="271">
        <f t="shared" si="3"/>
        <v>0</v>
      </c>
      <c r="J21" s="271">
        <f t="shared" si="3"/>
        <v>0</v>
      </c>
      <c r="K21" s="271">
        <f t="shared" si="3"/>
        <v>0</v>
      </c>
      <c r="L21" s="271">
        <f t="shared" si="3"/>
        <v>0</v>
      </c>
      <c r="M21" s="271">
        <f t="shared" si="3"/>
        <v>0</v>
      </c>
      <c r="P21" s="1415"/>
    </row>
    <row r="22" spans="1:16" ht="15.95" customHeight="1">
      <c r="A22" s="317" t="s">
        <v>0</v>
      </c>
      <c r="B22" s="261" t="s">
        <v>208</v>
      </c>
      <c r="C22" s="444" t="s">
        <v>705</v>
      </c>
      <c r="D22" s="270"/>
      <c r="E22" s="270"/>
      <c r="F22" s="270"/>
      <c r="G22" s="270"/>
      <c r="H22" s="270"/>
      <c r="I22" s="270" t="s">
        <v>1507</v>
      </c>
      <c r="J22" s="270"/>
      <c r="K22" s="270"/>
      <c r="L22" s="270"/>
      <c r="M22" s="270"/>
      <c r="P22" s="574"/>
    </row>
    <row r="23" spans="1:16" ht="15.95" customHeight="1">
      <c r="A23" s="315" t="s">
        <v>493</v>
      </c>
      <c r="B23" s="325" t="s">
        <v>575</v>
      </c>
      <c r="C23" s="325"/>
      <c r="D23" s="453">
        <f>'ZZ-R1R.DBF'!D17</f>
        <v>0</v>
      </c>
      <c r="E23" s="268">
        <v>0</v>
      </c>
      <c r="F23" s="453">
        <f>'ZZ-R1R.DBF'!F17</f>
        <v>0</v>
      </c>
      <c r="G23" s="453">
        <f>'ZZ-R1R.DBF'!G17</f>
        <v>0</v>
      </c>
      <c r="H23" s="453">
        <f t="shared" ref="H23:H35" si="4">F23+G23</f>
        <v>0</v>
      </c>
      <c r="I23" s="269">
        <v>0</v>
      </c>
      <c r="J23" s="453">
        <f>'ZZ-R1R.DBF'!J17</f>
        <v>0</v>
      </c>
      <c r="K23" s="268">
        <v>0</v>
      </c>
      <c r="L23" s="453">
        <f t="shared" ref="L23:L35" si="5">J23+K23</f>
        <v>0</v>
      </c>
      <c r="M23" s="453">
        <f t="shared" ref="M23:M35" si="6">H23+I23-L23</f>
        <v>0</v>
      </c>
      <c r="P23" s="287"/>
    </row>
    <row r="24" spans="1:16" ht="15.95" customHeight="1">
      <c r="A24" s="315" t="s">
        <v>494</v>
      </c>
      <c r="B24" s="325" t="s">
        <v>576</v>
      </c>
      <c r="C24" s="325"/>
      <c r="D24" s="453">
        <f>'ZZ-R1R.DBF'!D18</f>
        <v>0</v>
      </c>
      <c r="E24" s="268">
        <v>0</v>
      </c>
      <c r="F24" s="453">
        <f>'ZZ-R1R.DBF'!F18</f>
        <v>0</v>
      </c>
      <c r="G24" s="453">
        <f>'ZZ-R1R.DBF'!G18</f>
        <v>0</v>
      </c>
      <c r="H24" s="453">
        <f t="shared" si="4"/>
        <v>0</v>
      </c>
      <c r="I24" s="269">
        <v>0</v>
      </c>
      <c r="J24" s="453">
        <f>'ZZ-R1R.DBF'!J18</f>
        <v>0</v>
      </c>
      <c r="K24" s="268">
        <v>0</v>
      </c>
      <c r="L24" s="453">
        <f t="shared" si="5"/>
        <v>0</v>
      </c>
      <c r="M24" s="453">
        <f t="shared" si="6"/>
        <v>0</v>
      </c>
      <c r="P24" s="287"/>
    </row>
    <row r="25" spans="1:16" ht="15.95" customHeight="1">
      <c r="A25" s="318" t="s">
        <v>570</v>
      </c>
      <c r="B25" s="325" t="s">
        <v>577</v>
      </c>
      <c r="C25" s="325"/>
      <c r="D25" s="453">
        <f>'ZZ-R1R.DBF'!D19</f>
        <v>0</v>
      </c>
      <c r="E25" s="268">
        <v>0</v>
      </c>
      <c r="F25" s="453">
        <f>'ZZ-R1R.DBF'!F19</f>
        <v>0</v>
      </c>
      <c r="G25" s="453">
        <f>'ZZ-R1R.DBF'!G19</f>
        <v>0</v>
      </c>
      <c r="H25" s="453">
        <f t="shared" si="4"/>
        <v>0</v>
      </c>
      <c r="I25" s="269">
        <v>0</v>
      </c>
      <c r="J25" s="453">
        <f>'ZZ-R1R.DBF'!J19</f>
        <v>0</v>
      </c>
      <c r="K25" s="268">
        <v>0</v>
      </c>
      <c r="L25" s="453">
        <f t="shared" si="5"/>
        <v>0</v>
      </c>
      <c r="M25" s="453">
        <f t="shared" si="6"/>
        <v>0</v>
      </c>
      <c r="P25" s="287"/>
    </row>
    <row r="26" spans="1:16" ht="15.95" customHeight="1">
      <c r="A26" s="315" t="s">
        <v>448</v>
      </c>
      <c r="B26" s="325" t="s">
        <v>578</v>
      </c>
      <c r="C26" s="325"/>
      <c r="D26" s="453">
        <f>'ZZ-R1R.DBF'!D20</f>
        <v>0</v>
      </c>
      <c r="E26" s="268">
        <v>0</v>
      </c>
      <c r="F26" s="453">
        <f>'ZZ-R1R.DBF'!F20</f>
        <v>0</v>
      </c>
      <c r="G26" s="453">
        <f>'ZZ-R1R.DBF'!G20</f>
        <v>0</v>
      </c>
      <c r="H26" s="453">
        <f t="shared" si="4"/>
        <v>0</v>
      </c>
      <c r="I26" s="269">
        <v>0</v>
      </c>
      <c r="J26" s="453">
        <f>'ZZ-R1R.DBF'!J20</f>
        <v>0</v>
      </c>
      <c r="K26" s="268">
        <v>0</v>
      </c>
      <c r="L26" s="453">
        <f t="shared" si="5"/>
        <v>0</v>
      </c>
      <c r="M26" s="453">
        <f t="shared" si="6"/>
        <v>0</v>
      </c>
      <c r="P26" s="287"/>
    </row>
    <row r="27" spans="1:16" ht="15.95" customHeight="1">
      <c r="A27" s="315" t="s">
        <v>495</v>
      </c>
      <c r="B27" s="325" t="s">
        <v>449</v>
      </c>
      <c r="C27" s="325"/>
      <c r="D27" s="453">
        <f>'ZZ-R1R.DBF'!D21</f>
        <v>0</v>
      </c>
      <c r="E27" s="268">
        <v>0</v>
      </c>
      <c r="F27" s="453">
        <f>'ZZ-R1R.DBF'!F21</f>
        <v>0</v>
      </c>
      <c r="G27" s="453">
        <f>'ZZ-R1R.DBF'!G21</f>
        <v>0</v>
      </c>
      <c r="H27" s="453">
        <f t="shared" si="4"/>
        <v>0</v>
      </c>
      <c r="I27" s="269">
        <v>0</v>
      </c>
      <c r="J27" s="453">
        <f>'ZZ-R1R.DBF'!J21</f>
        <v>0</v>
      </c>
      <c r="K27" s="268">
        <v>0</v>
      </c>
      <c r="L27" s="453">
        <f t="shared" si="5"/>
        <v>0</v>
      </c>
      <c r="M27" s="453">
        <f t="shared" si="6"/>
        <v>0</v>
      </c>
      <c r="P27" s="287"/>
    </row>
    <row r="28" spans="1:16" ht="15.95" customHeight="1">
      <c r="A28" s="318" t="s">
        <v>571</v>
      </c>
      <c r="B28" s="325" t="s">
        <v>579</v>
      </c>
      <c r="C28" s="325"/>
      <c r="D28" s="453">
        <f>'ZZ-R1R.DBF'!D22</f>
        <v>0</v>
      </c>
      <c r="E28" s="268">
        <v>0</v>
      </c>
      <c r="F28" s="453">
        <f>'ZZ-R1R.DBF'!F22</f>
        <v>0</v>
      </c>
      <c r="G28" s="453">
        <f>'ZZ-R1R.DBF'!G22</f>
        <v>0</v>
      </c>
      <c r="H28" s="453">
        <f t="shared" si="4"/>
        <v>0</v>
      </c>
      <c r="I28" s="269">
        <v>0</v>
      </c>
      <c r="J28" s="453">
        <f>'ZZ-R1R.DBF'!J22</f>
        <v>0</v>
      </c>
      <c r="K28" s="268">
        <v>0</v>
      </c>
      <c r="L28" s="453">
        <f t="shared" si="5"/>
        <v>0</v>
      </c>
      <c r="M28" s="453">
        <f t="shared" si="6"/>
        <v>0</v>
      </c>
      <c r="P28" s="287"/>
    </row>
    <row r="29" spans="1:16" ht="15.95" customHeight="1">
      <c r="A29" s="318" t="s">
        <v>572</v>
      </c>
      <c r="B29" s="325" t="s">
        <v>580</v>
      </c>
      <c r="C29" s="325"/>
      <c r="D29" s="453">
        <f>'ZZ-R1R.DBF'!D23</f>
        <v>0</v>
      </c>
      <c r="E29" s="268">
        <v>0</v>
      </c>
      <c r="F29" s="453">
        <f>'ZZ-R1R.DBF'!F23</f>
        <v>0</v>
      </c>
      <c r="G29" s="453">
        <f>'ZZ-R1R.DBF'!G23</f>
        <v>0</v>
      </c>
      <c r="H29" s="453">
        <f t="shared" si="4"/>
        <v>0</v>
      </c>
      <c r="I29" s="269">
        <v>0</v>
      </c>
      <c r="J29" s="453">
        <f>'ZZ-R1R.DBF'!J23</f>
        <v>0</v>
      </c>
      <c r="K29" s="268">
        <v>0</v>
      </c>
      <c r="L29" s="453">
        <f t="shared" si="5"/>
        <v>0</v>
      </c>
      <c r="M29" s="453">
        <f t="shared" si="6"/>
        <v>0</v>
      </c>
    </row>
    <row r="30" spans="1:16" ht="15.95" customHeight="1">
      <c r="A30" s="318" t="s">
        <v>496</v>
      </c>
      <c r="B30" s="325" t="s">
        <v>450</v>
      </c>
      <c r="C30" s="325"/>
      <c r="D30" s="453">
        <f>'ZZ-R1R.DBF'!D24</f>
        <v>0</v>
      </c>
      <c r="E30" s="268">
        <v>0</v>
      </c>
      <c r="F30" s="453">
        <f>'ZZ-R1R.DBF'!F24</f>
        <v>0</v>
      </c>
      <c r="G30" s="453">
        <f>'ZZ-R1R.DBF'!G24</f>
        <v>0</v>
      </c>
      <c r="H30" s="453">
        <f t="shared" si="4"/>
        <v>0</v>
      </c>
      <c r="I30" s="269">
        <v>0</v>
      </c>
      <c r="J30" s="453">
        <f>'ZZ-R1R.DBF'!J24</f>
        <v>0</v>
      </c>
      <c r="K30" s="268">
        <v>0</v>
      </c>
      <c r="L30" s="453">
        <f t="shared" si="5"/>
        <v>0</v>
      </c>
      <c r="M30" s="453">
        <f t="shared" si="6"/>
        <v>0</v>
      </c>
    </row>
    <row r="31" spans="1:16" ht="15.95" customHeight="1">
      <c r="A31" s="318" t="s">
        <v>573</v>
      </c>
      <c r="B31" s="325" t="s">
        <v>581</v>
      </c>
      <c r="C31" s="325"/>
      <c r="D31" s="453">
        <f>'ZZ-R1R.DBF'!D25</f>
        <v>0</v>
      </c>
      <c r="E31" s="268">
        <v>0</v>
      </c>
      <c r="F31" s="453">
        <f>'ZZ-R1R.DBF'!F25</f>
        <v>0</v>
      </c>
      <c r="G31" s="453">
        <f>'ZZ-R1R.DBF'!G25</f>
        <v>0</v>
      </c>
      <c r="H31" s="453">
        <f t="shared" si="4"/>
        <v>0</v>
      </c>
      <c r="I31" s="269">
        <v>0</v>
      </c>
      <c r="J31" s="453">
        <f>'ZZ-R1R.DBF'!J25</f>
        <v>0</v>
      </c>
      <c r="K31" s="268">
        <v>0</v>
      </c>
      <c r="L31" s="453">
        <f t="shared" si="5"/>
        <v>0</v>
      </c>
      <c r="M31" s="453">
        <f t="shared" si="6"/>
        <v>0</v>
      </c>
      <c r="O31" s="10"/>
    </row>
    <row r="32" spans="1:16" ht="15.95" customHeight="1">
      <c r="A32" s="315" t="s">
        <v>496</v>
      </c>
      <c r="B32" s="325" t="s">
        <v>582</v>
      </c>
      <c r="C32" s="325"/>
      <c r="D32" s="453">
        <f>'ZZ-R1R.DBF'!D26</f>
        <v>0</v>
      </c>
      <c r="E32" s="268">
        <v>0</v>
      </c>
      <c r="F32" s="453">
        <f>'ZZ-R1R.DBF'!F26</f>
        <v>0</v>
      </c>
      <c r="G32" s="453">
        <f>'ZZ-R1R.DBF'!G26</f>
        <v>0</v>
      </c>
      <c r="H32" s="453">
        <f t="shared" si="4"/>
        <v>0</v>
      </c>
      <c r="I32" s="269">
        <v>0</v>
      </c>
      <c r="J32" s="453">
        <f>'ZZ-R1R.DBF'!J26</f>
        <v>0</v>
      </c>
      <c r="K32" s="268">
        <v>0</v>
      </c>
      <c r="L32" s="453">
        <f t="shared" si="5"/>
        <v>0</v>
      </c>
      <c r="M32" s="453">
        <f t="shared" si="6"/>
        <v>0</v>
      </c>
      <c r="O32" s="10"/>
    </row>
    <row r="33" spans="1:16" ht="15.95" customHeight="1">
      <c r="A33" s="318" t="s">
        <v>574</v>
      </c>
      <c r="B33" s="325" t="s">
        <v>583</v>
      </c>
      <c r="C33" s="325"/>
      <c r="D33" s="453">
        <f>'ZZ-R1R.DBF'!D27</f>
        <v>0</v>
      </c>
      <c r="E33" s="268">
        <v>0</v>
      </c>
      <c r="F33" s="453">
        <f>'ZZ-R1R.DBF'!F27</f>
        <v>0</v>
      </c>
      <c r="G33" s="453">
        <f>'ZZ-R1R.DBF'!G27</f>
        <v>0</v>
      </c>
      <c r="H33" s="453">
        <f t="shared" si="4"/>
        <v>0</v>
      </c>
      <c r="I33" s="269">
        <v>0</v>
      </c>
      <c r="J33" s="453">
        <f>'ZZ-R1R.DBF'!J27</f>
        <v>0</v>
      </c>
      <c r="K33" s="268">
        <v>0</v>
      </c>
      <c r="L33" s="453">
        <f t="shared" si="5"/>
        <v>0</v>
      </c>
      <c r="M33" s="453">
        <f t="shared" si="6"/>
        <v>0</v>
      </c>
      <c r="O33" s="10"/>
    </row>
    <row r="34" spans="1:16" ht="15.95" customHeight="1">
      <c r="A34" s="318" t="s">
        <v>497</v>
      </c>
      <c r="B34" s="325" t="s">
        <v>451</v>
      </c>
      <c r="C34" s="325"/>
      <c r="D34" s="453">
        <f>'ZZ-R1R.DBF'!D28</f>
        <v>0</v>
      </c>
      <c r="E34" s="268">
        <v>0</v>
      </c>
      <c r="F34" s="453">
        <f>'ZZ-R1R.DBF'!F28</f>
        <v>0</v>
      </c>
      <c r="G34" s="453">
        <f>'ZZ-R1R.DBF'!G28</f>
        <v>0</v>
      </c>
      <c r="H34" s="453">
        <f t="shared" si="4"/>
        <v>0</v>
      </c>
      <c r="I34" s="269">
        <v>0</v>
      </c>
      <c r="J34" s="453">
        <f>'ZZ-R1R.DBF'!J28</f>
        <v>0</v>
      </c>
      <c r="K34" s="268">
        <v>0</v>
      </c>
      <c r="L34" s="453">
        <f t="shared" si="5"/>
        <v>0</v>
      </c>
      <c r="M34" s="453">
        <f t="shared" si="6"/>
        <v>0</v>
      </c>
      <c r="O34" s="10"/>
    </row>
    <row r="35" spans="1:16" ht="15.95" customHeight="1">
      <c r="A35" s="318" t="s">
        <v>498</v>
      </c>
      <c r="B35" s="325" t="s">
        <v>584</v>
      </c>
      <c r="C35" s="325"/>
      <c r="D35" s="453">
        <f>'ZZ-R1R.DBF'!D29</f>
        <v>0</v>
      </c>
      <c r="E35" s="268">
        <v>0</v>
      </c>
      <c r="F35" s="453">
        <f>'ZZ-R1R.DBF'!F29</f>
        <v>0</v>
      </c>
      <c r="G35" s="453">
        <f>'ZZ-R1R.DBF'!G29</f>
        <v>0</v>
      </c>
      <c r="H35" s="453">
        <f t="shared" si="4"/>
        <v>0</v>
      </c>
      <c r="I35" s="269">
        <v>0</v>
      </c>
      <c r="J35" s="453">
        <f>'ZZ-R1R.DBF'!J29</f>
        <v>0</v>
      </c>
      <c r="K35" s="268">
        <v>0</v>
      </c>
      <c r="L35" s="453">
        <f t="shared" si="5"/>
        <v>0</v>
      </c>
      <c r="M35" s="453">
        <f t="shared" si="6"/>
        <v>0</v>
      </c>
      <c r="O35" s="10"/>
    </row>
    <row r="36" spans="1:16" ht="15.95" customHeight="1">
      <c r="A36" s="319"/>
      <c r="B36" s="262" t="s">
        <v>586</v>
      </c>
      <c r="C36" s="262"/>
      <c r="D36" s="272">
        <f t="shared" ref="D36:M36" si="7">SUM(D23:D35)</f>
        <v>0</v>
      </c>
      <c r="E36" s="272">
        <f t="shared" si="7"/>
        <v>0</v>
      </c>
      <c r="F36" s="272">
        <f t="shared" si="7"/>
        <v>0</v>
      </c>
      <c r="G36" s="272">
        <f t="shared" si="7"/>
        <v>0</v>
      </c>
      <c r="H36" s="272">
        <f t="shared" si="7"/>
        <v>0</v>
      </c>
      <c r="I36" s="272">
        <f t="shared" si="7"/>
        <v>0</v>
      </c>
      <c r="J36" s="272">
        <f t="shared" si="7"/>
        <v>0</v>
      </c>
      <c r="K36" s="272">
        <f t="shared" si="7"/>
        <v>0</v>
      </c>
      <c r="L36" s="272">
        <f t="shared" si="7"/>
        <v>0</v>
      </c>
      <c r="M36" s="272">
        <f t="shared" si="7"/>
        <v>0</v>
      </c>
      <c r="O36" s="10"/>
    </row>
    <row r="37" spans="1:16" ht="15.95" customHeight="1" thickBot="1">
      <c r="A37" s="320"/>
      <c r="B37" s="263" t="s">
        <v>587</v>
      </c>
      <c r="C37" s="263"/>
      <c r="D37" s="273">
        <f t="shared" ref="D37:M37" si="8">D21+D36</f>
        <v>0</v>
      </c>
      <c r="E37" s="273">
        <f t="shared" si="8"/>
        <v>0</v>
      </c>
      <c r="F37" s="273">
        <f t="shared" si="8"/>
        <v>0</v>
      </c>
      <c r="G37" s="273">
        <f t="shared" si="8"/>
        <v>0</v>
      </c>
      <c r="H37" s="273">
        <f t="shared" si="8"/>
        <v>0</v>
      </c>
      <c r="I37" s="273">
        <f t="shared" si="8"/>
        <v>0</v>
      </c>
      <c r="J37" s="273">
        <f t="shared" si="8"/>
        <v>0</v>
      </c>
      <c r="K37" s="273">
        <f t="shared" si="8"/>
        <v>0</v>
      </c>
      <c r="L37" s="273">
        <f t="shared" si="8"/>
        <v>0</v>
      </c>
      <c r="M37" s="273">
        <f t="shared" si="8"/>
        <v>0</v>
      </c>
      <c r="O37" s="455">
        <f>'ZZ-R1R.DBF'!M33</f>
        <v>0</v>
      </c>
    </row>
    <row r="38" spans="1:16" ht="16.5" thickTop="1">
      <c r="A38" s="321"/>
      <c r="B38" s="264"/>
      <c r="C38" s="264"/>
      <c r="D38" s="425" t="s">
        <v>702</v>
      </c>
      <c r="E38" s="259"/>
      <c r="F38" s="259"/>
      <c r="G38" s="259"/>
      <c r="H38" s="259"/>
      <c r="I38" s="259"/>
      <c r="J38" s="259"/>
      <c r="K38" s="259"/>
      <c r="L38" s="259"/>
      <c r="M38" s="259"/>
      <c r="O38" s="455">
        <f>O37-M37</f>
        <v>0</v>
      </c>
      <c r="P38" s="456" t="str">
        <f>IF(O38&lt;&gt;0,"ගැලපුම් නිවැරදි නොවේ.","    ")</f>
        <v xml:space="preserve">    </v>
      </c>
    </row>
    <row r="39" spans="1:16" ht="15.75">
      <c r="A39" s="321"/>
      <c r="B39" s="264"/>
      <c r="C39" s="264"/>
      <c r="D39" s="426" t="s">
        <v>703</v>
      </c>
      <c r="E39"/>
      <c r="F39"/>
      <c r="G39"/>
      <c r="H39"/>
      <c r="I39"/>
      <c r="J39"/>
      <c r="K39"/>
      <c r="L39"/>
      <c r="M39"/>
      <c r="N39"/>
      <c r="O39" s="15"/>
    </row>
    <row r="40" spans="1:16" ht="15.75">
      <c r="A40" s="321"/>
      <c r="B40" s="264"/>
      <c r="C40" s="264"/>
      <c r="D40" s="292" t="s">
        <v>0</v>
      </c>
      <c r="E40" s="292" t="s">
        <v>0</v>
      </c>
      <c r="F40" s="292" t="s">
        <v>0</v>
      </c>
      <c r="G40" s="292" t="s">
        <v>0</v>
      </c>
      <c r="H40" s="292" t="s">
        <v>0</v>
      </c>
      <c r="I40" s="292" t="s">
        <v>0</v>
      </c>
      <c r="J40" s="292" t="s">
        <v>0</v>
      </c>
      <c r="K40" s="292" t="s">
        <v>0</v>
      </c>
      <c r="L40" s="292" t="s">
        <v>0</v>
      </c>
      <c r="M40" s="292" t="s">
        <v>0</v>
      </c>
      <c r="O40" s="10"/>
    </row>
    <row r="41" spans="1:16" ht="15.75">
      <c r="A41" s="321"/>
      <c r="B41" s="264"/>
      <c r="C41" s="264"/>
      <c r="D41" s="259"/>
      <c r="E41" s="259"/>
      <c r="F41" s="259"/>
      <c r="G41" s="259"/>
      <c r="H41" s="259"/>
      <c r="I41" s="259"/>
      <c r="J41" s="259"/>
      <c r="K41" s="259"/>
      <c r="L41" s="259"/>
      <c r="M41" s="259"/>
      <c r="O41" s="10"/>
    </row>
    <row r="42" spans="1:16">
      <c r="A42" s="322" t="s">
        <v>223</v>
      </c>
      <c r="B42" s="250"/>
      <c r="C42" s="250"/>
      <c r="D42" s="251" t="s">
        <v>114</v>
      </c>
      <c r="E42" s="251"/>
      <c r="F42" s="10"/>
      <c r="G42" s="248"/>
      <c r="H42" s="248"/>
      <c r="I42" s="77" t="s">
        <v>112</v>
      </c>
      <c r="J42" s="10"/>
      <c r="K42" s="10"/>
      <c r="L42" s="10"/>
      <c r="M42" s="248"/>
    </row>
    <row r="43" spans="1:16" ht="15.75">
      <c r="A43" s="323" t="s">
        <v>224</v>
      </c>
      <c r="B43" s="77"/>
      <c r="C43" s="77"/>
      <c r="D43" s="77" t="s">
        <v>225</v>
      </c>
      <c r="E43" s="252"/>
      <c r="F43" s="10"/>
      <c r="G43" s="248"/>
      <c r="H43" s="248"/>
      <c r="I43" s="17" t="s">
        <v>425</v>
      </c>
      <c r="J43" s="248"/>
      <c r="K43" s="248"/>
      <c r="L43" s="10"/>
      <c r="M43" s="248"/>
    </row>
    <row r="44" spans="1:16" ht="15.75">
      <c r="A44" s="324"/>
      <c r="B44" s="91"/>
      <c r="C44" s="91"/>
      <c r="D44" s="18" t="s">
        <v>226</v>
      </c>
      <c r="E44" s="10"/>
      <c r="F44" s="10"/>
      <c r="G44" s="230"/>
      <c r="H44" s="230"/>
      <c r="I44" s="230"/>
      <c r="J44" s="230"/>
      <c r="K44" s="230"/>
      <c r="L44" s="230"/>
      <c r="M44" s="230"/>
    </row>
    <row r="45" spans="1:16">
      <c r="A45" s="324"/>
      <c r="B45" s="91"/>
      <c r="C45" s="91"/>
      <c r="D45" s="230"/>
      <c r="E45" s="230"/>
      <c r="F45" s="230"/>
      <c r="G45" s="230"/>
      <c r="H45" s="230"/>
      <c r="I45" s="230"/>
      <c r="J45" s="230"/>
      <c r="K45" s="230"/>
      <c r="L45" s="230"/>
      <c r="M45" s="230"/>
    </row>
  </sheetData>
  <mergeCells count="9">
    <mergeCell ref="J6:L6"/>
    <mergeCell ref="A2:M2"/>
    <mergeCell ref="A5:A8"/>
    <mergeCell ref="B5:B8"/>
    <mergeCell ref="D5:E5"/>
    <mergeCell ref="J5:L5"/>
    <mergeCell ref="D6:E6"/>
    <mergeCell ref="F6:H6"/>
    <mergeCell ref="F5:I5"/>
  </mergeCells>
  <printOptions horizontalCentered="1"/>
  <pageMargins left="0.23622047244094491" right="0.15748031496062992" top="0.94488188976377963" bottom="0.15748031496062992" header="0.31496062992125984" footer="0.23622047244094491"/>
  <pageSetup paperSize="9" scale="57" firstPageNumber="5"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Q45"/>
  <sheetViews>
    <sheetView topLeftCell="A13" zoomScale="70" zoomScaleNormal="70" workbookViewId="0">
      <selection activeCell="J4" sqref="J4:J10"/>
    </sheetView>
  </sheetViews>
  <sheetFormatPr defaultRowHeight="15"/>
  <cols>
    <col min="1" max="1" width="37.140625" style="3" customWidth="1"/>
    <col min="2" max="2" width="11.85546875" style="3" customWidth="1"/>
    <col min="3" max="3" width="66.5703125" style="3" customWidth="1"/>
    <col min="4" max="4" width="13.7109375" style="3" customWidth="1"/>
    <col min="5" max="5" width="15.140625" style="3" customWidth="1"/>
    <col min="6" max="6" width="13.85546875" style="3" customWidth="1"/>
    <col min="7" max="7" width="14.7109375" style="3" customWidth="1"/>
    <col min="8" max="8" width="16.140625" style="3" customWidth="1"/>
    <col min="9" max="9" width="0.5703125" style="3" hidden="1" customWidth="1"/>
    <col min="10" max="10" width="65" style="3" customWidth="1"/>
    <col min="11" max="17" width="9.140625" style="3"/>
  </cols>
  <sheetData>
    <row r="1" spans="1:10" ht="18" customHeight="1">
      <c r="A1" s="964"/>
      <c r="B1" s="964"/>
      <c r="C1" s="964"/>
      <c r="D1" s="964"/>
      <c r="E1" s="964"/>
      <c r="F1" s="964"/>
      <c r="G1" s="964"/>
      <c r="H1" s="965" t="s">
        <v>589</v>
      </c>
    </row>
    <row r="2" spans="1:10" ht="22.5" customHeight="1">
      <c r="A2" s="1191" t="s">
        <v>821</v>
      </c>
      <c r="B2" s="1191"/>
      <c r="C2" s="1191"/>
      <c r="D2" s="1191"/>
      <c r="E2" s="1191"/>
      <c r="F2" s="1191"/>
      <c r="G2" s="1191"/>
      <c r="H2" s="1191"/>
      <c r="I2" s="19"/>
      <c r="J2" s="19"/>
    </row>
    <row r="3" spans="1:10" ht="9.75" customHeight="1">
      <c r="A3" s="966"/>
      <c r="B3" s="966"/>
      <c r="C3" s="966"/>
      <c r="D3" s="966"/>
      <c r="E3" s="966"/>
      <c r="F3" s="966"/>
      <c r="G3" s="966"/>
      <c r="H3" s="966"/>
      <c r="I3" s="19"/>
      <c r="J3" s="19"/>
    </row>
    <row r="4" spans="1:10" ht="18" customHeight="1">
      <c r="A4" s="967" t="str">
        <f>'R1'!A3</f>
        <v>ආදායම් ගණන් දීමේ නිලධාරි :</v>
      </c>
      <c r="B4" s="968"/>
      <c r="C4" s="969" t="str">
        <f>'R1'!G3</f>
        <v xml:space="preserve">වියදම් ශීර්ෂ අංකය : </v>
      </c>
      <c r="D4" s="970">
        <v>603</v>
      </c>
      <c r="E4" s="967"/>
      <c r="F4" s="971"/>
      <c r="G4" s="971"/>
      <c r="H4" s="972"/>
      <c r="I4" s="19"/>
      <c r="J4" s="1416"/>
    </row>
    <row r="5" spans="1:10" ht="10.5" customHeight="1">
      <c r="A5" s="967"/>
      <c r="B5" s="968"/>
      <c r="C5" s="967"/>
      <c r="D5" s="967"/>
      <c r="E5" s="972"/>
      <c r="F5" s="972"/>
      <c r="G5" s="972"/>
      <c r="H5" s="973"/>
      <c r="I5" s="19"/>
      <c r="J5" s="1416"/>
    </row>
    <row r="6" spans="1:10" ht="15" customHeight="1">
      <c r="A6" s="967"/>
      <c r="B6" s="968"/>
      <c r="C6" s="964"/>
      <c r="D6" s="1192" t="s">
        <v>209</v>
      </c>
      <c r="E6" s="1193"/>
      <c r="F6" s="974" t="s">
        <v>210</v>
      </c>
      <c r="G6" s="975" t="s">
        <v>699</v>
      </c>
      <c r="H6" s="976" t="s">
        <v>211</v>
      </c>
      <c r="J6" s="1412"/>
    </row>
    <row r="7" spans="1:10" ht="15" customHeight="1">
      <c r="A7" s="967"/>
      <c r="B7" s="968"/>
      <c r="C7" s="967"/>
      <c r="D7" s="1194"/>
      <c r="E7" s="1195"/>
      <c r="F7" s="977" t="s">
        <v>212</v>
      </c>
      <c r="G7" s="978" t="s">
        <v>804</v>
      </c>
      <c r="H7" s="979" t="s">
        <v>211</v>
      </c>
      <c r="J7" s="1412"/>
    </row>
    <row r="8" spans="1:10" ht="24.75" customHeight="1">
      <c r="A8" s="967"/>
      <c r="B8" s="968"/>
      <c r="C8" s="967"/>
      <c r="D8" s="1196"/>
      <c r="E8" s="1197"/>
      <c r="F8" s="980" t="s">
        <v>213</v>
      </c>
      <c r="G8" s="981" t="s">
        <v>833</v>
      </c>
      <c r="H8" s="982" t="s">
        <v>211</v>
      </c>
      <c r="J8" s="1412"/>
    </row>
    <row r="9" spans="1:10" ht="11.25" customHeight="1">
      <c r="A9" s="967"/>
      <c r="B9" s="968"/>
      <c r="C9" s="967"/>
      <c r="D9" s="967"/>
      <c r="E9" s="972"/>
      <c r="F9" s="972"/>
      <c r="G9" s="972"/>
      <c r="H9" s="973" t="s">
        <v>9</v>
      </c>
      <c r="I9" s="19"/>
      <c r="J9" s="1416"/>
    </row>
    <row r="10" spans="1:10" ht="9" customHeight="1">
      <c r="A10" s="1198" t="s">
        <v>214</v>
      </c>
      <c r="B10" s="1201" t="s">
        <v>197</v>
      </c>
      <c r="C10" s="1201" t="s">
        <v>198</v>
      </c>
      <c r="D10" s="1201" t="s">
        <v>215</v>
      </c>
      <c r="E10" s="1201" t="s">
        <v>216</v>
      </c>
      <c r="F10" s="1198" t="s">
        <v>61</v>
      </c>
      <c r="G10" s="1201" t="s">
        <v>217</v>
      </c>
      <c r="H10" s="1201" t="s">
        <v>218</v>
      </c>
      <c r="I10" s="19"/>
      <c r="J10" s="1416"/>
    </row>
    <row r="11" spans="1:10" ht="12.75" customHeight="1">
      <c r="A11" s="1199"/>
      <c r="B11" s="1189"/>
      <c r="C11" s="1189"/>
      <c r="D11" s="1189"/>
      <c r="E11" s="1189"/>
      <c r="F11" s="1199"/>
      <c r="G11" s="1189"/>
      <c r="H11" s="1189"/>
      <c r="I11" s="19"/>
      <c r="J11" s="19"/>
    </row>
    <row r="12" spans="1:10" ht="21.75" customHeight="1">
      <c r="A12" s="1199"/>
      <c r="B12" s="1189"/>
      <c r="C12" s="1189"/>
      <c r="D12" s="1189"/>
      <c r="E12" s="1189"/>
      <c r="F12" s="1199"/>
      <c r="G12" s="1189"/>
      <c r="H12" s="1189"/>
      <c r="I12" s="19"/>
      <c r="J12" s="19"/>
    </row>
    <row r="13" spans="1:10" ht="8.25" customHeight="1">
      <c r="A13" s="1199"/>
      <c r="B13" s="1189"/>
      <c r="C13" s="1189"/>
      <c r="D13" s="1189"/>
      <c r="E13" s="1189"/>
      <c r="F13" s="1199"/>
      <c r="G13" s="1189"/>
      <c r="H13" s="1189"/>
      <c r="I13" s="10"/>
      <c r="J13" s="10"/>
    </row>
    <row r="14" spans="1:10" ht="0.75" hidden="1" customHeight="1">
      <c r="A14" s="1199"/>
      <c r="B14" s="1189"/>
      <c r="C14" s="1189"/>
      <c r="D14" s="1189"/>
      <c r="E14" s="1189"/>
      <c r="F14" s="1199"/>
      <c r="G14" s="1189"/>
      <c r="H14" s="1189"/>
      <c r="I14" s="10"/>
      <c r="J14" s="10"/>
    </row>
    <row r="15" spans="1:10" ht="15.75" customHeight="1">
      <c r="A15" s="1199"/>
      <c r="B15" s="1189"/>
      <c r="C15" s="1189"/>
      <c r="D15" s="983" t="s">
        <v>2</v>
      </c>
      <c r="E15" s="984" t="s">
        <v>3</v>
      </c>
      <c r="F15" s="984" t="s">
        <v>4</v>
      </c>
      <c r="G15" s="983" t="s">
        <v>5</v>
      </c>
      <c r="H15" s="1189" t="s">
        <v>113</v>
      </c>
    </row>
    <row r="16" spans="1:10" ht="11.25" customHeight="1">
      <c r="A16" s="1200"/>
      <c r="B16" s="1190"/>
      <c r="C16" s="1190"/>
      <c r="D16" s="985"/>
      <c r="E16" s="986"/>
      <c r="F16" s="986"/>
      <c r="G16" s="986"/>
      <c r="H16" s="1190"/>
    </row>
    <row r="17" spans="1:10" ht="30.75" customHeight="1">
      <c r="A17" s="987" t="s">
        <v>219</v>
      </c>
      <c r="B17" s="988" t="s">
        <v>220</v>
      </c>
      <c r="C17" s="989"/>
      <c r="D17" s="990"/>
      <c r="E17" s="991"/>
      <c r="F17" s="991"/>
      <c r="G17" s="991"/>
      <c r="H17" s="991"/>
      <c r="J17" s="1079"/>
    </row>
    <row r="18" spans="1:10" ht="15.75" customHeight="1">
      <c r="A18" s="990"/>
      <c r="B18" s="992" t="s">
        <v>485</v>
      </c>
      <c r="C18" s="993" t="s">
        <v>562</v>
      </c>
      <c r="D18" s="990"/>
      <c r="E18" s="990"/>
      <c r="F18" s="990"/>
      <c r="G18" s="990"/>
      <c r="H18" s="990"/>
      <c r="J18" s="1079"/>
    </row>
    <row r="19" spans="1:10" ht="14.25" customHeight="1">
      <c r="A19" s="994"/>
      <c r="B19" s="992" t="s">
        <v>486</v>
      </c>
      <c r="C19" s="995" t="s">
        <v>558</v>
      </c>
      <c r="D19" s="994"/>
      <c r="E19" s="994"/>
      <c r="F19" s="994"/>
      <c r="G19" s="994"/>
      <c r="H19" s="994"/>
    </row>
    <row r="20" spans="1:10" ht="15.75" customHeight="1">
      <c r="A20" s="994"/>
      <c r="B20" s="990" t="s">
        <v>452</v>
      </c>
      <c r="C20" s="996"/>
      <c r="D20" s="990"/>
      <c r="E20" s="990"/>
      <c r="F20" s="990"/>
      <c r="G20" s="990"/>
      <c r="H20" s="990"/>
    </row>
    <row r="21" spans="1:10" ht="15" customHeight="1">
      <c r="A21" s="994"/>
      <c r="B21" s="990" t="s">
        <v>453</v>
      </c>
      <c r="C21" s="996"/>
      <c r="D21" s="990"/>
      <c r="E21" s="990"/>
      <c r="F21" s="990"/>
      <c r="G21" s="990"/>
      <c r="H21" s="990"/>
    </row>
    <row r="22" spans="1:10" ht="13.5" customHeight="1">
      <c r="A22" s="994"/>
      <c r="B22" s="997" t="s">
        <v>498</v>
      </c>
      <c r="C22" s="993" t="s">
        <v>584</v>
      </c>
      <c r="D22" s="990"/>
      <c r="E22" s="990"/>
      <c r="F22" s="990"/>
      <c r="G22" s="990"/>
      <c r="H22" s="990"/>
    </row>
    <row r="23" spans="1:10" ht="16.5" customHeight="1" thickBot="1">
      <c r="A23" s="998" t="s">
        <v>18</v>
      </c>
      <c r="B23" s="990"/>
      <c r="C23" s="996"/>
      <c r="D23" s="999"/>
      <c r="E23" s="999"/>
      <c r="F23" s="999"/>
      <c r="G23" s="999"/>
      <c r="H23" s="999"/>
    </row>
    <row r="24" spans="1:10" ht="15.75" customHeight="1" thickTop="1">
      <c r="A24" s="1000" t="s">
        <v>221</v>
      </c>
      <c r="B24" s="1001" t="s">
        <v>220</v>
      </c>
      <c r="C24" s="996"/>
      <c r="D24" s="990"/>
      <c r="E24" s="990"/>
      <c r="F24" s="990"/>
      <c r="G24" s="990"/>
      <c r="H24" s="990"/>
    </row>
    <row r="25" spans="1:10" ht="15" customHeight="1">
      <c r="A25" s="990"/>
      <c r="B25" s="992" t="s">
        <v>485</v>
      </c>
      <c r="C25" s="993" t="s">
        <v>562</v>
      </c>
      <c r="D25" s="990"/>
      <c r="E25" s="990"/>
      <c r="F25" s="990"/>
      <c r="G25" s="990"/>
      <c r="H25" s="990"/>
    </row>
    <row r="26" spans="1:10" ht="15" customHeight="1">
      <c r="A26" s="994"/>
      <c r="B26" s="992" t="s">
        <v>486</v>
      </c>
      <c r="C26" s="995" t="s">
        <v>558</v>
      </c>
      <c r="D26" s="994"/>
      <c r="E26" s="994"/>
      <c r="F26" s="994"/>
      <c r="G26" s="994"/>
      <c r="H26" s="994"/>
    </row>
    <row r="27" spans="1:10" ht="18" customHeight="1">
      <c r="A27" s="990"/>
      <c r="B27" s="990" t="s">
        <v>452</v>
      </c>
      <c r="C27" s="996"/>
      <c r="D27" s="990"/>
      <c r="E27" s="990"/>
      <c r="F27" s="1002" t="s">
        <v>1507</v>
      </c>
      <c r="G27" s="990"/>
      <c r="H27" s="990"/>
    </row>
    <row r="28" spans="1:10" ht="18" customHeight="1">
      <c r="A28" s="990"/>
      <c r="B28" s="990" t="s">
        <v>453</v>
      </c>
      <c r="C28" s="996"/>
      <c r="D28" s="990"/>
      <c r="E28" s="990"/>
      <c r="F28" s="990"/>
      <c r="G28" s="990"/>
      <c r="H28" s="990"/>
    </row>
    <row r="29" spans="1:10" ht="18" customHeight="1">
      <c r="A29" s="990"/>
      <c r="B29" s="997" t="s">
        <v>498</v>
      </c>
      <c r="C29" s="993" t="s">
        <v>584</v>
      </c>
      <c r="D29" s="990"/>
      <c r="E29" s="990"/>
      <c r="F29" s="990"/>
      <c r="G29" s="990"/>
      <c r="H29" s="990"/>
    </row>
    <row r="30" spans="1:10" ht="17.25" customHeight="1" thickBot="1">
      <c r="A30" s="998" t="s">
        <v>18</v>
      </c>
      <c r="B30" s="990"/>
      <c r="C30" s="996"/>
      <c r="D30" s="999"/>
      <c r="E30" s="999"/>
      <c r="F30" s="1003"/>
      <c r="G30" s="999"/>
      <c r="H30" s="999"/>
    </row>
    <row r="31" spans="1:10" ht="15.75" customHeight="1" thickTop="1">
      <c r="A31" s="1000" t="s">
        <v>222</v>
      </c>
      <c r="B31" s="1001" t="s">
        <v>220</v>
      </c>
      <c r="C31" s="996"/>
      <c r="D31" s="990"/>
      <c r="E31" s="990"/>
      <c r="F31" s="990"/>
      <c r="G31" s="990"/>
      <c r="H31" s="990"/>
    </row>
    <row r="32" spans="1:10" ht="18" customHeight="1">
      <c r="A32" s="990"/>
      <c r="B32" s="992" t="s">
        <v>485</v>
      </c>
      <c r="C32" s="993" t="s">
        <v>562</v>
      </c>
      <c r="D32" s="990"/>
      <c r="E32" s="990"/>
      <c r="F32" s="990"/>
      <c r="G32" s="990"/>
      <c r="H32" s="990"/>
    </row>
    <row r="33" spans="1:10" ht="13.5" customHeight="1">
      <c r="A33" s="994"/>
      <c r="B33" s="992" t="s">
        <v>486</v>
      </c>
      <c r="C33" s="995" t="s">
        <v>558</v>
      </c>
      <c r="D33" s="994"/>
      <c r="E33" s="994"/>
      <c r="F33" s="994"/>
      <c r="G33" s="994"/>
      <c r="H33" s="994"/>
    </row>
    <row r="34" spans="1:10" ht="15" customHeight="1">
      <c r="A34" s="998"/>
      <c r="B34" s="990" t="s">
        <v>452</v>
      </c>
      <c r="C34" s="996"/>
      <c r="D34" s="990"/>
      <c r="E34" s="990"/>
      <c r="F34" s="990"/>
      <c r="G34" s="990"/>
      <c r="H34" s="990"/>
    </row>
    <row r="35" spans="1:10" ht="12.75" customHeight="1">
      <c r="A35" s="998"/>
      <c r="B35" s="990" t="s">
        <v>453</v>
      </c>
      <c r="C35" s="996"/>
      <c r="D35" s="990"/>
      <c r="E35" s="990"/>
      <c r="F35" s="990"/>
      <c r="G35" s="990"/>
      <c r="H35" s="990"/>
    </row>
    <row r="36" spans="1:10" ht="12.75" customHeight="1">
      <c r="A36" s="998"/>
      <c r="B36" s="997" t="s">
        <v>498</v>
      </c>
      <c r="C36" s="993" t="s">
        <v>584</v>
      </c>
      <c r="D36" s="990"/>
      <c r="E36" s="990"/>
      <c r="F36" s="990"/>
      <c r="G36" s="990"/>
      <c r="H36" s="990"/>
    </row>
    <row r="37" spans="1:10" ht="13.5" customHeight="1" thickBot="1">
      <c r="A37" s="998" t="s">
        <v>18</v>
      </c>
      <c r="B37" s="990"/>
      <c r="C37" s="996"/>
      <c r="D37" s="999"/>
      <c r="E37" s="999"/>
      <c r="F37" s="999"/>
      <c r="G37" s="999"/>
      <c r="H37" s="999"/>
    </row>
    <row r="38" spans="1:10" ht="11.25" customHeight="1" thickTop="1" thickBot="1">
      <c r="A38" s="998"/>
      <c r="B38" s="990"/>
      <c r="C38" s="996"/>
      <c r="D38" s="991"/>
      <c r="E38" s="999"/>
      <c r="F38" s="999"/>
      <c r="G38" s="999"/>
      <c r="H38" s="999"/>
    </row>
    <row r="39" spans="1:10" ht="13.5" customHeight="1" thickTop="1" thickBot="1">
      <c r="A39" s="1004" t="s">
        <v>15</v>
      </c>
      <c r="B39" s="986"/>
      <c r="C39" s="1005"/>
      <c r="D39" s="999"/>
      <c r="E39" s="1006"/>
      <c r="F39" s="999"/>
      <c r="G39" s="999"/>
      <c r="H39" s="999"/>
      <c r="I39" s="10"/>
      <c r="J39" s="10"/>
    </row>
    <row r="40" spans="1:10" ht="15" customHeight="1" thickTop="1">
      <c r="A40" s="1007"/>
      <c r="B40" s="1007"/>
      <c r="C40" s="1007"/>
      <c r="D40" s="1007"/>
      <c r="E40" s="1007"/>
      <c r="F40" s="1007"/>
      <c r="G40" s="1007"/>
      <c r="H40" s="1007"/>
    </row>
    <row r="41" spans="1:10" ht="15.75">
      <c r="A41" s="1008" t="s">
        <v>223</v>
      </c>
      <c r="B41" s="1009" t="s">
        <v>114</v>
      </c>
      <c r="C41" s="1009"/>
      <c r="D41" s="964"/>
      <c r="E41" s="1010" t="s">
        <v>112</v>
      </c>
      <c r="F41" s="1007"/>
      <c r="G41" s="964"/>
      <c r="H41" s="964"/>
    </row>
    <row r="42" spans="1:10" ht="15.75">
      <c r="A42" s="1011" t="s">
        <v>224</v>
      </c>
      <c r="B42" s="1011" t="s">
        <v>225</v>
      </c>
      <c r="C42" s="1012"/>
      <c r="D42" s="964"/>
      <c r="E42" s="1011" t="s">
        <v>428</v>
      </c>
      <c r="F42" s="1013"/>
      <c r="G42" s="1014"/>
      <c r="H42" s="964"/>
      <c r="I42" s="18"/>
      <c r="J42" s="18"/>
    </row>
    <row r="43" spans="1:10" ht="15.75">
      <c r="A43" s="964"/>
      <c r="B43" s="1015" t="s">
        <v>226</v>
      </c>
      <c r="C43" s="964"/>
      <c r="D43" s="964"/>
      <c r="E43" s="1012" t="s">
        <v>429</v>
      </c>
      <c r="F43" s="1016"/>
      <c r="G43" s="1016"/>
      <c r="H43" s="964"/>
    </row>
    <row r="44" spans="1:10">
      <c r="A44" s="964"/>
      <c r="B44" s="964"/>
      <c r="C44" s="964"/>
      <c r="D44" s="964"/>
      <c r="E44" s="964" t="s">
        <v>430</v>
      </c>
      <c r="F44" s="964"/>
      <c r="G44" s="964"/>
      <c r="H44" s="964"/>
    </row>
    <row r="45" spans="1:10">
      <c r="A45" s="964"/>
      <c r="B45" s="964"/>
      <c r="C45" s="964"/>
      <c r="D45" s="964"/>
      <c r="E45" s="964"/>
      <c r="F45" s="964"/>
      <c r="G45" s="964"/>
      <c r="H45" s="964"/>
    </row>
  </sheetData>
  <mergeCells count="11">
    <mergeCell ref="H15:H16"/>
    <mergeCell ref="A2:H2"/>
    <mergeCell ref="D6:E8"/>
    <mergeCell ref="A10:A16"/>
    <mergeCell ref="B10:B16"/>
    <mergeCell ref="C10:C16"/>
    <mergeCell ref="D10:D14"/>
    <mergeCell ref="E10:E14"/>
    <mergeCell ref="F10:F14"/>
    <mergeCell ref="G10:G14"/>
    <mergeCell ref="H10:H14"/>
  </mergeCells>
  <printOptions horizontalCentered="1"/>
  <pageMargins left="0.25" right="0.25" top="1" bottom="0.25" header="0.31496062992126" footer="0.196850393700787"/>
  <pageSetup paperSize="9" scale="74" firstPageNumber="13" orientation="landscape" useFirstPageNumber="1" r:id="rId1"/>
  <headerFooter differentOddEven="1"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B1:W30"/>
  <sheetViews>
    <sheetView topLeftCell="G1" workbookViewId="0">
      <selection activeCell="I3" sqref="I3:J12"/>
    </sheetView>
  </sheetViews>
  <sheetFormatPr defaultRowHeight="15"/>
  <cols>
    <col min="1" max="1" width="5.140625" style="1017" customWidth="1"/>
    <col min="2" max="2" width="18.140625" style="1014" customWidth="1"/>
    <col min="3" max="3" width="31" style="1014" customWidth="1"/>
    <col min="4" max="4" width="23.5703125" style="1014" customWidth="1"/>
    <col min="5" max="5" width="19.5703125" style="1014" customWidth="1"/>
    <col min="6" max="6" width="22.140625" style="1014" customWidth="1"/>
    <col min="7" max="7" width="39.42578125" style="1014" customWidth="1"/>
    <col min="8" max="8" width="4.140625" style="964" customWidth="1"/>
    <col min="9" max="9" width="9.140625" style="964"/>
    <col min="10" max="10" width="79.85546875" style="964" customWidth="1"/>
    <col min="11" max="23" width="9.140625" style="964"/>
    <col min="24" max="16384" width="9.140625" style="1017"/>
  </cols>
  <sheetData>
    <row r="1" spans="2:10" ht="15.75">
      <c r="G1" s="965" t="s">
        <v>590</v>
      </c>
    </row>
    <row r="2" spans="2:10">
      <c r="G2" s="1018"/>
    </row>
    <row r="3" spans="2:10" ht="22.5" customHeight="1">
      <c r="B3" s="1203" t="s">
        <v>370</v>
      </c>
      <c r="C3" s="1203"/>
      <c r="D3" s="1203"/>
      <c r="E3" s="1203"/>
      <c r="F3" s="1203"/>
      <c r="G3" s="1203"/>
      <c r="I3" s="1204"/>
      <c r="J3" s="1205"/>
    </row>
    <row r="4" spans="2:10" ht="8.25" customHeight="1">
      <c r="B4" s="1019"/>
      <c r="C4" s="1019"/>
      <c r="D4" s="1019"/>
      <c r="E4" s="1019"/>
      <c r="F4" s="1019"/>
      <c r="G4" s="1019"/>
      <c r="I4" s="1020"/>
      <c r="J4" s="1021"/>
    </row>
    <row r="5" spans="2:10" ht="26.25" customHeight="1">
      <c r="B5" s="1022" t="str">
        <f>'R1'!A3</f>
        <v>ආදායම් ගණන් දීමේ නිලධාරි :</v>
      </c>
      <c r="C5" s="1023"/>
      <c r="D5" s="1022"/>
      <c r="E5" s="1022" t="str">
        <f>'R1'!G3</f>
        <v xml:space="preserve">වියදම් ශීර්ෂ අංකය : </v>
      </c>
      <c r="F5" s="1042">
        <v>603</v>
      </c>
      <c r="G5" s="1025"/>
      <c r="J5" s="1026"/>
    </row>
    <row r="6" spans="2:10" ht="23.25" customHeight="1">
      <c r="B6" s="1022"/>
      <c r="C6" s="1023"/>
      <c r="D6" s="1022"/>
      <c r="E6" s="1024"/>
      <c r="F6" s="1024"/>
      <c r="G6" s="1027" t="s">
        <v>9</v>
      </c>
      <c r="J6" s="1026"/>
    </row>
    <row r="7" spans="2:10" ht="50.25" customHeight="1">
      <c r="B7" s="1028" t="s">
        <v>197</v>
      </c>
      <c r="C7" s="1028" t="s">
        <v>191</v>
      </c>
      <c r="D7" s="1029" t="s">
        <v>371</v>
      </c>
      <c r="E7" s="1029" t="s">
        <v>372</v>
      </c>
      <c r="F7" s="1029" t="s">
        <v>373</v>
      </c>
      <c r="G7" s="1030" t="s">
        <v>227</v>
      </c>
      <c r="J7" s="1026"/>
    </row>
    <row r="8" spans="2:10" ht="15.75">
      <c r="B8" s="1031"/>
      <c r="C8" s="1031"/>
      <c r="D8" s="1031"/>
      <c r="E8" s="1031"/>
      <c r="F8" s="1031"/>
      <c r="G8" s="1032"/>
    </row>
    <row r="9" spans="2:10">
      <c r="B9" s="1033"/>
      <c r="C9" s="1033"/>
      <c r="D9" s="1033"/>
      <c r="E9" s="1033"/>
      <c r="F9" s="1033"/>
      <c r="G9" s="1034"/>
    </row>
    <row r="10" spans="2:10" ht="18.75">
      <c r="B10" s="1033"/>
      <c r="C10" s="1033"/>
      <c r="D10" s="1033"/>
      <c r="E10" s="1033"/>
      <c r="F10" s="1033"/>
      <c r="G10" s="1034"/>
      <c r="J10" s="1035"/>
    </row>
    <row r="11" spans="2:10" ht="18.75">
      <c r="B11" s="1033"/>
      <c r="C11" s="1033"/>
      <c r="D11" s="1033"/>
      <c r="E11" s="1033"/>
      <c r="F11" s="1033"/>
      <c r="G11" s="1034"/>
      <c r="J11" s="1035"/>
    </row>
    <row r="12" spans="2:10">
      <c r="B12" s="1033"/>
      <c r="C12" s="1033"/>
      <c r="D12" s="1033"/>
      <c r="E12" s="1033"/>
      <c r="F12" s="1033"/>
      <c r="G12" s="1034"/>
    </row>
    <row r="13" spans="2:10">
      <c r="B13" s="1033"/>
      <c r="C13" s="1033"/>
      <c r="D13" s="1033"/>
      <c r="E13" s="1033"/>
      <c r="F13" s="1033"/>
      <c r="G13" s="1034"/>
    </row>
    <row r="14" spans="2:10">
      <c r="B14" s="1033"/>
      <c r="C14" s="1033"/>
      <c r="D14" s="1033"/>
      <c r="E14" s="1033"/>
      <c r="F14" s="1033"/>
      <c r="G14" s="1034"/>
    </row>
    <row r="15" spans="2:10">
      <c r="B15" s="1033"/>
      <c r="C15" s="1033"/>
      <c r="D15" s="1043" t="s">
        <v>1507</v>
      </c>
      <c r="E15" s="1017"/>
      <c r="F15" s="1033"/>
      <c r="G15" s="1034"/>
    </row>
    <row r="16" spans="2:10">
      <c r="B16" s="1033"/>
      <c r="C16" s="1033"/>
      <c r="D16" s="1017"/>
      <c r="E16" s="1033"/>
      <c r="F16" s="1033"/>
      <c r="G16" s="1034"/>
    </row>
    <row r="17" spans="2:7">
      <c r="B17" s="1033"/>
      <c r="C17" s="1033"/>
      <c r="D17" s="1033"/>
      <c r="E17" s="1033"/>
      <c r="F17" s="1033"/>
      <c r="G17" s="1034"/>
    </row>
    <row r="18" spans="2:7">
      <c r="B18" s="1033"/>
      <c r="C18" s="1033"/>
      <c r="D18" s="1033"/>
      <c r="E18" s="1033"/>
      <c r="F18" s="1033"/>
      <c r="G18" s="1034"/>
    </row>
    <row r="19" spans="2:7">
      <c r="B19" s="1033"/>
      <c r="C19" s="1033"/>
      <c r="D19" s="1033"/>
      <c r="E19" s="1033"/>
      <c r="F19" s="1033"/>
      <c r="G19" s="1034"/>
    </row>
    <row r="20" spans="2:7">
      <c r="B20" s="1033"/>
      <c r="C20" s="1033"/>
      <c r="D20" s="1033"/>
      <c r="E20" s="1033"/>
      <c r="F20" s="1033"/>
      <c r="G20" s="1034"/>
    </row>
    <row r="21" spans="2:7">
      <c r="B21" s="1033"/>
      <c r="C21" s="1033"/>
      <c r="D21" s="1033"/>
      <c r="E21" s="1033"/>
      <c r="F21" s="1033"/>
      <c r="G21" s="1034"/>
    </row>
    <row r="22" spans="2:7">
      <c r="B22" s="1033"/>
      <c r="C22" s="1033"/>
      <c r="D22" s="1033"/>
      <c r="E22" s="1033"/>
      <c r="F22" s="1033"/>
      <c r="G22" s="1034"/>
    </row>
    <row r="23" spans="2:7">
      <c r="B23" s="1033"/>
      <c r="C23" s="1033"/>
      <c r="D23" s="1033"/>
      <c r="E23" s="1033"/>
      <c r="F23" s="1033"/>
      <c r="G23" s="1034"/>
    </row>
    <row r="24" spans="2:7">
      <c r="B24" s="1037"/>
      <c r="C24" s="1037"/>
      <c r="D24" s="1037"/>
      <c r="E24" s="1037"/>
      <c r="F24" s="1037"/>
      <c r="G24" s="1038"/>
    </row>
    <row r="26" spans="2:7">
      <c r="B26" s="1013"/>
    </row>
    <row r="27" spans="2:7" ht="15.75">
      <c r="B27" s="1011" t="s">
        <v>228</v>
      </c>
      <c r="C27" s="1206" t="s">
        <v>229</v>
      </c>
      <c r="D27" s="1206"/>
      <c r="E27" s="1010" t="s">
        <v>112</v>
      </c>
      <c r="F27" s="1039"/>
      <c r="G27" s="1039"/>
    </row>
    <row r="28" spans="2:7" ht="15.75">
      <c r="B28" s="1040" t="s">
        <v>83</v>
      </c>
      <c r="C28" s="1206" t="s">
        <v>230</v>
      </c>
      <c r="D28" s="1206"/>
      <c r="E28" s="1011" t="s">
        <v>428</v>
      </c>
      <c r="F28" s="1041"/>
      <c r="G28" s="1041"/>
    </row>
    <row r="29" spans="2:7" ht="15.75">
      <c r="C29" s="1202" t="s">
        <v>231</v>
      </c>
      <c r="D29" s="1202"/>
      <c r="E29" s="1012" t="s">
        <v>429</v>
      </c>
    </row>
    <row r="30" spans="2:7">
      <c r="E30" s="964" t="s">
        <v>430</v>
      </c>
    </row>
  </sheetData>
  <mergeCells count="5">
    <mergeCell ref="C29:D29"/>
    <mergeCell ref="B3:G3"/>
    <mergeCell ref="I3:J3"/>
    <mergeCell ref="C28:D28"/>
    <mergeCell ref="C27:D27"/>
  </mergeCells>
  <printOptions horizontalCentered="1"/>
  <pageMargins left="0.15748031496063" right="0.118110236220472" top="1.25" bottom="0.15748031496063" header="0.31496062992126" footer="0.31496062992126"/>
  <pageSetup paperSize="9" scale="88" firstPageNumber="14" orientation="landscape" useFirstPageNumber="1" r:id="rId1"/>
  <headerFooter differentOddEven="1"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V28"/>
  <sheetViews>
    <sheetView topLeftCell="F8" workbookViewId="0">
      <selection activeCell="I9" sqref="I9:L12"/>
    </sheetView>
  </sheetViews>
  <sheetFormatPr defaultRowHeight="15"/>
  <cols>
    <col min="1" max="1" width="17.140625" style="55" customWidth="1"/>
    <col min="2" max="2" width="31" style="55" customWidth="1"/>
    <col min="3" max="3" width="15.85546875" style="55" customWidth="1"/>
    <col min="4" max="4" width="15.7109375" style="55" customWidth="1"/>
    <col min="5" max="5" width="19.5703125" style="55" customWidth="1"/>
    <col min="6" max="6" width="17.140625" style="55" customWidth="1"/>
    <col min="7" max="7" width="39.5703125" style="55" customWidth="1"/>
    <col min="8" max="8" width="3.85546875" style="3" customWidth="1"/>
    <col min="9" max="9" width="9.140625" style="3"/>
    <col min="10" max="10" width="81.5703125" style="3" customWidth="1"/>
    <col min="11" max="22" width="9.140625" style="3"/>
  </cols>
  <sheetData>
    <row r="1" spans="1:12" ht="15.75">
      <c r="A1" s="1014"/>
      <c r="B1" s="1014"/>
      <c r="C1" s="1014"/>
      <c r="D1" s="1014"/>
      <c r="E1" s="1014"/>
      <c r="F1" s="1014"/>
      <c r="G1" s="965" t="s">
        <v>591</v>
      </c>
    </row>
    <row r="2" spans="1:12">
      <c r="A2" s="1014"/>
      <c r="B2" s="1014"/>
      <c r="C2" s="1014"/>
      <c r="D2" s="1014"/>
      <c r="E2" s="1014"/>
      <c r="F2" s="1014"/>
      <c r="G2" s="1018"/>
    </row>
    <row r="3" spans="1:12" ht="22.5" customHeight="1">
      <c r="A3" s="1203" t="s">
        <v>374</v>
      </c>
      <c r="B3" s="1203"/>
      <c r="C3" s="1203"/>
      <c r="D3" s="1203"/>
      <c r="E3" s="1203"/>
      <c r="F3" s="1203"/>
      <c r="G3" s="1203"/>
      <c r="J3" s="452" t="s">
        <v>868</v>
      </c>
    </row>
    <row r="4" spans="1:12" ht="27" customHeight="1">
      <c r="A4" s="1019"/>
      <c r="B4" s="1019"/>
      <c r="C4" s="1019"/>
      <c r="D4" s="1019"/>
      <c r="E4" s="1019"/>
      <c r="F4" s="1019"/>
      <c r="G4" s="1019"/>
      <c r="J4" s="452" t="s">
        <v>870</v>
      </c>
    </row>
    <row r="5" spans="1:12" ht="19.5" customHeight="1">
      <c r="A5" s="1022" t="str">
        <f>'R1'!A3</f>
        <v>ආදායම් ගණන් දීමේ නිලධාරි :</v>
      </c>
      <c r="B5" s="1023"/>
      <c r="C5" s="1023"/>
      <c r="D5" s="1014"/>
      <c r="E5" s="1022" t="str">
        <f>'R1'!G3</f>
        <v xml:space="preserve">වියදම් ශීර්ෂ අංකය : </v>
      </c>
      <c r="F5" s="1044">
        <v>603</v>
      </c>
      <c r="G5" s="1014"/>
      <c r="J5" s="452" t="s">
        <v>869</v>
      </c>
    </row>
    <row r="6" spans="1:12" ht="25.5" customHeight="1">
      <c r="A6" s="1022"/>
      <c r="B6" s="1023"/>
      <c r="C6" s="1023"/>
      <c r="D6" s="1022"/>
      <c r="E6" s="1024"/>
      <c r="F6" s="1024"/>
      <c r="G6" s="1045" t="s">
        <v>9</v>
      </c>
    </row>
    <row r="7" spans="1:12" ht="78.75">
      <c r="A7" s="1028" t="s">
        <v>197</v>
      </c>
      <c r="B7" s="1028" t="s">
        <v>191</v>
      </c>
      <c r="C7" s="1029" t="s">
        <v>372</v>
      </c>
      <c r="D7" s="1029" t="s">
        <v>232</v>
      </c>
      <c r="E7" s="1029" t="s">
        <v>375</v>
      </c>
      <c r="F7" s="1029" t="s">
        <v>387</v>
      </c>
      <c r="G7" s="1030" t="s">
        <v>227</v>
      </c>
    </row>
    <row r="8" spans="1:12">
      <c r="A8" s="1033"/>
      <c r="B8" s="1033"/>
      <c r="C8" s="1033"/>
      <c r="D8" s="1033"/>
      <c r="E8" s="1033"/>
      <c r="F8" s="1033"/>
      <c r="G8" s="1034"/>
    </row>
    <row r="9" spans="1:12">
      <c r="A9" s="1033"/>
      <c r="B9" s="1033"/>
      <c r="C9" s="1033"/>
      <c r="D9" s="1033"/>
      <c r="E9" s="1033"/>
      <c r="F9" s="1033"/>
      <c r="G9" s="1034"/>
      <c r="I9" s="287"/>
      <c r="J9" s="287"/>
      <c r="K9" s="287"/>
      <c r="L9" s="287"/>
    </row>
    <row r="10" spans="1:12" ht="18.75">
      <c r="A10" s="1033"/>
      <c r="B10" s="1033"/>
      <c r="C10" s="1033"/>
      <c r="D10" s="1033"/>
      <c r="E10" s="1033"/>
      <c r="F10" s="1033"/>
      <c r="G10" s="1034"/>
      <c r="I10" s="287"/>
      <c r="J10" s="1079"/>
      <c r="K10" s="287"/>
      <c r="L10" s="287"/>
    </row>
    <row r="11" spans="1:12" ht="18.75">
      <c r="A11" s="1033"/>
      <c r="B11" s="1033"/>
      <c r="C11" s="1033"/>
      <c r="D11" s="1033"/>
      <c r="E11" s="1033"/>
      <c r="F11" s="1033"/>
      <c r="G11" s="1034"/>
      <c r="I11" s="287"/>
      <c r="J11" s="1079"/>
      <c r="K11" s="287"/>
      <c r="L11" s="287"/>
    </row>
    <row r="12" spans="1:12">
      <c r="A12" s="1033"/>
      <c r="B12" s="1033"/>
      <c r="C12" s="1033"/>
      <c r="D12" s="1033"/>
      <c r="E12" s="1033"/>
      <c r="F12" s="1033"/>
      <c r="G12" s="1034"/>
      <c r="I12" s="287"/>
      <c r="J12" s="287"/>
      <c r="K12" s="287"/>
      <c r="L12" s="287"/>
    </row>
    <row r="13" spans="1:12">
      <c r="A13" s="1033"/>
      <c r="B13" s="1033"/>
      <c r="C13" s="1033"/>
      <c r="D13" s="1033"/>
      <c r="E13" s="1033"/>
      <c r="F13" s="1033"/>
      <c r="G13" s="1034"/>
    </row>
    <row r="14" spans="1:12">
      <c r="A14" s="1033"/>
      <c r="B14" s="1033"/>
      <c r="C14" s="1033"/>
      <c r="D14" s="1033"/>
      <c r="E14" s="1033"/>
      <c r="F14" s="1036"/>
      <c r="G14" s="1034"/>
    </row>
    <row r="15" spans="1:12">
      <c r="A15" s="1033"/>
      <c r="B15" s="1033"/>
      <c r="C15" s="1033"/>
      <c r="D15" s="1036" t="s">
        <v>1507</v>
      </c>
      <c r="E15" s="1033"/>
      <c r="F15" s="1033"/>
      <c r="G15" s="1034"/>
    </row>
    <row r="16" spans="1:12">
      <c r="A16" s="1033"/>
      <c r="B16" s="1033"/>
      <c r="C16" s="1033"/>
      <c r="D16" s="1014"/>
      <c r="E16" s="1033"/>
      <c r="F16" s="1033"/>
      <c r="G16" s="1034"/>
    </row>
    <row r="17" spans="1:7">
      <c r="A17" s="1033"/>
      <c r="B17" s="1033"/>
      <c r="C17" s="1033"/>
      <c r="D17" s="1033"/>
      <c r="E17" s="1033"/>
      <c r="F17" s="1033"/>
      <c r="G17" s="1034"/>
    </row>
    <row r="18" spans="1:7">
      <c r="A18" s="1033"/>
      <c r="B18" s="1033"/>
      <c r="C18" s="1033"/>
      <c r="D18" s="1033"/>
      <c r="E18" s="1033"/>
      <c r="F18" s="1033"/>
      <c r="G18" s="1034"/>
    </row>
    <row r="19" spans="1:7">
      <c r="A19" s="1033"/>
      <c r="B19" s="1033"/>
      <c r="C19" s="1033"/>
      <c r="D19" s="1033"/>
      <c r="E19" s="1033"/>
      <c r="F19" s="1033"/>
      <c r="G19" s="1034"/>
    </row>
    <row r="20" spans="1:7">
      <c r="A20" s="1033"/>
      <c r="B20" s="1033"/>
      <c r="C20" s="1033"/>
      <c r="D20" s="1033"/>
      <c r="E20" s="1033"/>
      <c r="F20" s="1033"/>
      <c r="G20" s="1034"/>
    </row>
    <row r="21" spans="1:7">
      <c r="A21" s="1033"/>
      <c r="B21" s="1033"/>
      <c r="C21" s="1033"/>
      <c r="D21" s="1033"/>
      <c r="E21" s="1033"/>
      <c r="F21" s="1033"/>
      <c r="G21" s="1034"/>
    </row>
    <row r="22" spans="1:7">
      <c r="A22" s="1037"/>
      <c r="B22" s="1037"/>
      <c r="C22" s="1037"/>
      <c r="D22" s="1037"/>
      <c r="E22" s="1037"/>
      <c r="F22" s="1037"/>
      <c r="G22" s="1038"/>
    </row>
    <row r="23" spans="1:7">
      <c r="A23" s="1014"/>
      <c r="B23" s="1014"/>
      <c r="C23" s="1014"/>
      <c r="D23" s="1014"/>
      <c r="E23" s="1014"/>
      <c r="F23" s="1014"/>
      <c r="G23" s="1014"/>
    </row>
    <row r="24" spans="1:7" ht="8.25" customHeight="1">
      <c r="A24" s="1014"/>
      <c r="B24" s="1014"/>
      <c r="C24" s="1014"/>
      <c r="D24" s="1014"/>
      <c r="E24" s="1014"/>
      <c r="F24" s="1014"/>
      <c r="G24" s="1014"/>
    </row>
    <row r="25" spans="1:7" ht="15.75">
      <c r="A25" s="1011" t="s">
        <v>228</v>
      </c>
      <c r="B25" s="1206" t="s">
        <v>233</v>
      </c>
      <c r="C25" s="1206"/>
      <c r="D25" s="1041"/>
      <c r="E25" s="1010" t="s">
        <v>112</v>
      </c>
      <c r="F25" s="1046"/>
      <c r="G25" s="1013"/>
    </row>
    <row r="26" spans="1:7" ht="15.75">
      <c r="A26" s="1040" t="s">
        <v>83</v>
      </c>
      <c r="B26" s="1206" t="s">
        <v>234</v>
      </c>
      <c r="C26" s="1206"/>
      <c r="D26" s="1012"/>
      <c r="E26" s="1011" t="s">
        <v>428</v>
      </c>
      <c r="F26" s="1041"/>
      <c r="G26" s="1041"/>
    </row>
    <row r="27" spans="1:7" ht="15.75">
      <c r="A27" s="1014"/>
      <c r="B27" s="1202" t="s">
        <v>231</v>
      </c>
      <c r="C27" s="1202"/>
      <c r="D27" s="1014"/>
      <c r="E27" s="1012" t="s">
        <v>429</v>
      </c>
      <c r="F27" s="1014"/>
      <c r="G27" s="1014"/>
    </row>
    <row r="28" spans="1:7">
      <c r="A28" s="1014"/>
      <c r="B28" s="1014"/>
      <c r="C28" s="1014"/>
      <c r="D28" s="1014"/>
      <c r="E28" s="964" t="s">
        <v>430</v>
      </c>
      <c r="F28" s="1014"/>
      <c r="G28" s="1014"/>
    </row>
  </sheetData>
  <mergeCells count="4">
    <mergeCell ref="A3:G3"/>
    <mergeCell ref="B26:C26"/>
    <mergeCell ref="B27:C27"/>
    <mergeCell ref="B25:C25"/>
  </mergeCells>
  <printOptions horizontalCentered="1"/>
  <pageMargins left="0.511811023622047" right="0.118110236220472" top="1.25" bottom="0.15748031496063" header="0.31496062992126" footer="0.31496062992126"/>
  <pageSetup paperSize="9" scale="85" firstPageNumber="15" orientation="landscape" useFirstPageNumber="1" r:id="rId1"/>
  <headerFooter differentOddEven="1" differentFirst="1">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39</vt:i4>
      </vt:variant>
    </vt:vector>
  </HeadingPairs>
  <TitlesOfParts>
    <vt:vector size="74" baseType="lpstr">
      <vt:lpstr>F</vt:lpstr>
      <vt:lpstr>P</vt:lpstr>
      <vt:lpstr>C</vt:lpstr>
      <vt:lpstr>D</vt:lpstr>
      <vt:lpstr>Notes to the Financial Statemen</vt:lpstr>
      <vt:lpstr>R1</vt:lpstr>
      <vt:lpstr>R2</vt:lpstr>
      <vt:lpstr>R3</vt:lpstr>
      <vt:lpstr>R4</vt:lpstr>
      <vt:lpstr>E1</vt:lpstr>
      <vt:lpstr>E2</vt:lpstr>
      <vt:lpstr>E3(1)</vt:lpstr>
      <vt:lpstr>E3(ii)(1)</vt:lpstr>
      <vt:lpstr>E4(1)</vt:lpstr>
      <vt:lpstr>-2(iv)old</vt:lpstr>
      <vt:lpstr>E5</vt:lpstr>
      <vt:lpstr>E6(1)</vt:lpstr>
      <vt:lpstr>G1</vt:lpstr>
      <vt:lpstr>G2</vt:lpstr>
      <vt:lpstr>G3</vt:lpstr>
      <vt:lpstr>G4</vt:lpstr>
      <vt:lpstr>G5</vt:lpstr>
      <vt:lpstr>G6</vt:lpstr>
      <vt:lpstr>G7</vt:lpstr>
      <vt:lpstr>Note (i)</vt:lpstr>
      <vt:lpstr>Note (ii) </vt:lpstr>
      <vt:lpstr>Note (iii)</vt:lpstr>
      <vt:lpstr>Note(iv)</vt:lpstr>
      <vt:lpstr>Note (v)</vt:lpstr>
      <vt:lpstr>Note(vi)</vt:lpstr>
      <vt:lpstr>Note (vii)</vt:lpstr>
      <vt:lpstr>Note (viii)</vt:lpstr>
      <vt:lpstr>Sheet1</vt:lpstr>
      <vt:lpstr>ZZ-R1R.DBF</vt:lpstr>
      <vt:lpstr>ZZZ-PG1.DBF</vt:lpstr>
      <vt:lpstr>'-2(iv)old'!Print_Area</vt:lpstr>
      <vt:lpstr>'C'!Print_Area</vt:lpstr>
      <vt:lpstr>'E1'!Print_Area</vt:lpstr>
      <vt:lpstr>'E2'!Print_Area</vt:lpstr>
      <vt:lpstr>'E3(1)'!Print_Area</vt:lpstr>
      <vt:lpstr>'E3(ii)(1)'!Print_Area</vt:lpstr>
      <vt:lpstr>'E4(1)'!Print_Area</vt:lpstr>
      <vt:lpstr>'E5'!Print_Area</vt:lpstr>
      <vt:lpstr>'E6(1)'!Print_Area</vt:lpstr>
      <vt:lpstr>F!Print_Area</vt:lpstr>
      <vt:lpstr>'G1'!Print_Area</vt:lpstr>
      <vt:lpstr>'G2'!Print_Area</vt:lpstr>
      <vt:lpstr>'G3'!Print_Area</vt:lpstr>
      <vt:lpstr>'G4'!Print_Area</vt:lpstr>
      <vt:lpstr>'G6'!Print_Area</vt:lpstr>
      <vt:lpstr>'G7'!Print_Area</vt:lpstr>
      <vt:lpstr>'Note (i)'!Print_Area</vt:lpstr>
      <vt:lpstr>'Note (ii) '!Print_Area</vt:lpstr>
      <vt:lpstr>'Note (iii)'!Print_Area</vt:lpstr>
      <vt:lpstr>'Note (v)'!Print_Area</vt:lpstr>
      <vt:lpstr>'Note (vii)'!Print_Area</vt:lpstr>
      <vt:lpstr>'Note (viii)'!Print_Area</vt:lpstr>
      <vt:lpstr>'Note(iv)'!Print_Area</vt:lpstr>
      <vt:lpstr>'Note(vi)'!Print_Area</vt:lpstr>
      <vt:lpstr>'Notes to the Financial Statemen'!Print_Area</vt:lpstr>
      <vt:lpstr>P!Print_Area</vt:lpstr>
      <vt:lpstr>'R1'!Print_Area</vt:lpstr>
      <vt:lpstr>'R2'!Print_Area</vt:lpstr>
      <vt:lpstr>'R3'!Print_Area</vt:lpstr>
      <vt:lpstr>'R4'!Print_Area</vt:lpstr>
      <vt:lpstr>Sheet1!Print_Area</vt:lpstr>
      <vt:lpstr>'-2(iv)old'!Print_Titles</vt:lpstr>
      <vt:lpstr>'E1'!Print_Titles</vt:lpstr>
      <vt:lpstr>'E2'!Print_Titles</vt:lpstr>
      <vt:lpstr>'E3(1)'!Print_Titles</vt:lpstr>
      <vt:lpstr>'E3(ii)(1)'!Print_Titles</vt:lpstr>
      <vt:lpstr>'E4(1)'!Print_Titles</vt:lpstr>
      <vt:lpstr>'G2'!Print_Titles</vt:lpstr>
      <vt:lpstr>'R1'!Print_Titles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DELL</cp:lastModifiedBy>
  <cp:lastPrinted>2024-02-22T06:25:14Z</cp:lastPrinted>
  <dcterms:created xsi:type="dcterms:W3CDTF">2013-09-15T10:31:19Z</dcterms:created>
  <dcterms:modified xsi:type="dcterms:W3CDTF">2024-03-12T06:55:10Z</dcterms:modified>
</cp:coreProperties>
</file>